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55" tabRatio="469" activeTab="0"/>
  </bookViews>
  <sheets>
    <sheet name="Свод" sheetId="1" r:id="rId1"/>
  </sheets>
  <definedNames>
    <definedName name="А2">#REF!</definedName>
    <definedName name="_xlnm.Print_Area" localSheetId="0">'Свод'!$A$1:$AB$168</definedName>
  </definedNames>
  <calcPr fullCalcOnLoad="1"/>
</workbook>
</file>

<file path=xl/sharedStrings.xml><?xml version="1.0" encoding="utf-8"?>
<sst xmlns="http://schemas.openxmlformats.org/spreadsheetml/2006/main" count="195" uniqueCount="166">
  <si>
    <t xml:space="preserve"> П О К А З А Т Е Л И </t>
  </si>
  <si>
    <t>% к плану</t>
  </si>
  <si>
    <t xml:space="preserve">                                                                                                    </t>
  </si>
  <si>
    <t xml:space="preserve">  </t>
  </si>
  <si>
    <t xml:space="preserve">  в том числе:</t>
  </si>
  <si>
    <t>%</t>
  </si>
  <si>
    <t>в т.ч.погибло, га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</si>
  <si>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</si>
  <si>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</si>
  <si>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</si>
  <si>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</si>
  <si>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</si>
  <si>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 xml:space="preserve">Площадь посева озимых культур, га </t>
  </si>
  <si>
    <t>% к посеву</t>
  </si>
  <si>
    <t>% к закладке</t>
  </si>
  <si>
    <t>% к засыпке</t>
  </si>
  <si>
    <t>Культивация зяби, га</t>
  </si>
  <si>
    <t>Пересев по погибшим озимым, га</t>
  </si>
  <si>
    <t>План посадки картофеля, га</t>
  </si>
  <si>
    <t>Посажено картофеля, га</t>
  </si>
  <si>
    <t>Посеяно сахарной свеклы, га</t>
  </si>
  <si>
    <t>План посева овощей, га</t>
  </si>
  <si>
    <t>Посеяно овощей, га</t>
  </si>
  <si>
    <t>Посеяно рапса, га</t>
  </si>
  <si>
    <t>Посеяно кукурузы, га</t>
  </si>
  <si>
    <t>Посеяно однолетних трав, га</t>
  </si>
  <si>
    <t>Обрезка главных корневищ хмеля, га</t>
  </si>
  <si>
    <t xml:space="preserve"> </t>
  </si>
  <si>
    <t>Посеяно кормовой свеклы, га</t>
  </si>
  <si>
    <t>Химпрополка зерновых и з/б культур, га</t>
  </si>
  <si>
    <t>Химзащита зерновых и з/б культур, га</t>
  </si>
  <si>
    <t>План навешивания хмеля, га</t>
  </si>
  <si>
    <t>Навешено хмеля, га</t>
  </si>
  <si>
    <t>Химпрополка сахарной свеклы, га</t>
  </si>
  <si>
    <t>Химзащита сахарной свеклы, га</t>
  </si>
  <si>
    <t>Междурядная обработка картофеля, га</t>
  </si>
  <si>
    <t>Скошено многолетних трав, га</t>
  </si>
  <si>
    <t>ВТМ</t>
  </si>
  <si>
    <t xml:space="preserve">         план  </t>
  </si>
  <si>
    <r>
      <t xml:space="preserve">        </t>
    </r>
    <r>
      <rPr>
        <i/>
        <sz val="17"/>
        <rFont val="Times New Roman"/>
        <family val="1"/>
      </rPr>
      <t>в % к плану</t>
    </r>
  </si>
  <si>
    <t xml:space="preserve">              план  </t>
  </si>
  <si>
    <t xml:space="preserve">            план  </t>
  </si>
  <si>
    <t>Укосная площадь многолетних трав, га</t>
  </si>
  <si>
    <t xml:space="preserve">        факт. к.ед.</t>
  </si>
  <si>
    <t xml:space="preserve">             факт. к.ед.</t>
  </si>
  <si>
    <t xml:space="preserve">            факт. к.ед.</t>
  </si>
  <si>
    <t>в % к укосной площади</t>
  </si>
  <si>
    <t>Скошено однолетних трав, га</t>
  </si>
  <si>
    <t>План уборки зерновых и зернобобовых культур, га</t>
  </si>
  <si>
    <t>Скошено зерновых и зернобобовых культур (без кукурузы), га</t>
  </si>
  <si>
    <t>в т.ч. пшеницы, га</t>
  </si>
  <si>
    <t xml:space="preserve">         ячменя, га</t>
  </si>
  <si>
    <t xml:space="preserve">         гречихи, га</t>
  </si>
  <si>
    <t>Обмолочено зерновых и зернобобовых культур, га</t>
  </si>
  <si>
    <t>Намолочено зерна (без кукурузы), тонн</t>
  </si>
  <si>
    <t xml:space="preserve">         ячменя</t>
  </si>
  <si>
    <t xml:space="preserve">         гречихи</t>
  </si>
  <si>
    <t>в т.ч. пшеницы</t>
  </si>
  <si>
    <t>Убрано соломы, га</t>
  </si>
  <si>
    <t>Убрано сахарной свеклы, га</t>
  </si>
  <si>
    <t>Валовой сбор сахарной свеклы, тонн</t>
  </si>
  <si>
    <t>Урожайность, ц/га</t>
  </si>
  <si>
    <t>Убрано картофеля, га</t>
  </si>
  <si>
    <t>Валовой сбор картофеля, тонн</t>
  </si>
  <si>
    <t>План уборки овощей, га</t>
  </si>
  <si>
    <t>Убрано овощей, га</t>
  </si>
  <si>
    <t>Валовой сбор овощей, тонн</t>
  </si>
  <si>
    <t>Убрано кукуруры на силос, га</t>
  </si>
  <si>
    <t>План уборки хмеля, га</t>
  </si>
  <si>
    <t>Убрано хмеля, га</t>
  </si>
  <si>
    <t>Валовой сбор хмеля, тонн</t>
  </si>
  <si>
    <t>План сева озимых культур, га</t>
  </si>
  <si>
    <t>Вспахано зяби, га</t>
  </si>
  <si>
    <t>Работало комбайнов, ед.</t>
  </si>
  <si>
    <t>Ожидаемая уборочная площадь, га</t>
  </si>
  <si>
    <t>Переведено на кормовые цели, га</t>
  </si>
  <si>
    <t>Осталось убирать, га</t>
  </si>
  <si>
    <t>Погибло зерновых и зернобобовых культур, га</t>
  </si>
  <si>
    <t>Скошено зерновых и зернобобовых культур из переведенных на кормовые цели, га</t>
  </si>
  <si>
    <t>Осталось скашивать, га</t>
  </si>
  <si>
    <t>в % к плану</t>
  </si>
  <si>
    <t>% обеспеченности</t>
  </si>
  <si>
    <t>в т.ч. кондиционных, тонн</t>
  </si>
  <si>
    <t xml:space="preserve">                                 %</t>
  </si>
  <si>
    <t xml:space="preserve">         ячмень</t>
  </si>
  <si>
    <t>Яровизация картофеля, тонн</t>
  </si>
  <si>
    <t xml:space="preserve">         яр. пшеница</t>
  </si>
  <si>
    <t xml:space="preserve">         гречиха</t>
  </si>
  <si>
    <t xml:space="preserve">         зернобобовые</t>
  </si>
  <si>
    <t>Подкормлено озимых, га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</si>
  <si>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</si>
  <si>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</si>
  <si>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</si>
  <si>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Посеяно сои, га</t>
  </si>
  <si>
    <t>Заготовка, тонн:</t>
  </si>
  <si>
    <t>в т.ч. озимых</t>
  </si>
  <si>
    <t>яровых</t>
  </si>
  <si>
    <t>в % от площади зерновых культур</t>
  </si>
  <si>
    <t>Площадь однолетних трав, га</t>
  </si>
  <si>
    <t>в % к площади</t>
  </si>
  <si>
    <t>Убрано рапса, га</t>
  </si>
  <si>
    <t>Валовой сбор рапса, тонн</t>
  </si>
  <si>
    <t>Подготовка почвы под сев озимых, га</t>
  </si>
  <si>
    <t>Убрано кормовых корнеплодов, га</t>
  </si>
  <si>
    <t>Валовой сбор, тонн</t>
  </si>
  <si>
    <t>% к  уборочной площади</t>
  </si>
  <si>
    <t>% к плану сева</t>
  </si>
  <si>
    <t>Средняя выработка 1 комбайна, га</t>
  </si>
  <si>
    <t>Осталось убрать картофеля, га</t>
  </si>
  <si>
    <t>Подкормлено многолетних трав, га</t>
  </si>
  <si>
    <t>Площадь многолетних трав всего,  га</t>
  </si>
  <si>
    <t>Посеяно яр.зерн. и з/боб. (без учета площади пересева), га</t>
  </si>
  <si>
    <t>% к погибшим</t>
  </si>
  <si>
    <t>Всего кормов без зеленых кормов план, тонн к. ед.</t>
  </si>
  <si>
    <t>на 1 усл. голову к.р.с. (без свиней и птицы), ц. к.ед.</t>
  </si>
  <si>
    <t>Всего кормов факт, центнеров к. ед.</t>
  </si>
  <si>
    <t xml:space="preserve">             в % к плану</t>
  </si>
  <si>
    <t xml:space="preserve">            в % к плану</t>
  </si>
  <si>
    <t>сена, факт</t>
  </si>
  <si>
    <t>сенажа, факт</t>
  </si>
  <si>
    <t>силоса, факт</t>
  </si>
  <si>
    <t>в12,5раз</t>
  </si>
  <si>
    <t>Факт. засыпано семян, тонн</t>
  </si>
  <si>
    <t>Сев озимых зерновых культур, га</t>
  </si>
  <si>
    <t>заготовлено соломы, тонн</t>
  </si>
  <si>
    <t>в т.ч. пшеница</t>
  </si>
  <si>
    <t xml:space="preserve">          рожь</t>
  </si>
  <si>
    <t>Площадь посадки картофеля, га</t>
  </si>
  <si>
    <t>План уборки картофеля после списания, га</t>
  </si>
  <si>
    <t xml:space="preserve">            в том числе за счет завоза из других регионов</t>
  </si>
  <si>
    <t>в том числе завезено из других регионов</t>
  </si>
  <si>
    <t>Поголовье скота (без свиней птицы), усл.голов</t>
  </si>
  <si>
    <t>Посеяно многолетних беспокровных трав, га</t>
  </si>
  <si>
    <t>2011 г. в % к 2010 г.</t>
  </si>
  <si>
    <t>План засыпки семян яровых зерновых культур, тонн</t>
  </si>
  <si>
    <t>Необходимое количество минеральных удобрений, тонн д.в.</t>
  </si>
  <si>
    <t>Наличие минеральных удобрений, тонн д.в.</t>
  </si>
  <si>
    <t xml:space="preserve">            в т.ч. бобовых</t>
  </si>
  <si>
    <t>На соответ. период 2011 г.</t>
  </si>
  <si>
    <t>Всего период 2012 г.</t>
  </si>
  <si>
    <t>СХПК "Аксаринское"</t>
  </si>
  <si>
    <t>СХПК "Бичуринский"</t>
  </si>
  <si>
    <t>СХПК "Восток"</t>
  </si>
  <si>
    <t>СХПК "Звезда"</t>
  </si>
  <si>
    <t>СХПК "Кугеевский"</t>
  </si>
  <si>
    <t>ООО "Агрофирма "Кугеевская"</t>
  </si>
  <si>
    <t>ЗАО "Агрофирма "Куснар""</t>
  </si>
  <si>
    <t>СХПК "Октябрьский"</t>
  </si>
  <si>
    <t>ООО "Рассвет"</t>
  </si>
  <si>
    <t>ООО "Агрофирма "Сентреш""</t>
  </si>
  <si>
    <t>ИТОГО по сельхозорганизациям</t>
  </si>
  <si>
    <t>КФХ Галошева В.Н.</t>
  </si>
  <si>
    <t>КФХ Клементьева А.Н.</t>
  </si>
  <si>
    <t>КФХ Крылова В.Н.</t>
  </si>
  <si>
    <t>КФХ Плотникова В.Е.</t>
  </si>
  <si>
    <t>КФХ Пушкина Г.В.</t>
  </si>
  <si>
    <t>КФХ Тагеева М.Л.</t>
  </si>
  <si>
    <t>КФХ Фёдорова А.В.</t>
  </si>
  <si>
    <t>ИТОГО по КФХ</t>
  </si>
  <si>
    <t>Учхоз РГОУ НПО ПУ-28</t>
  </si>
  <si>
    <t>КФХ Самойловой Л.Н.</t>
  </si>
  <si>
    <t>КФХ Белова А.Е.</t>
  </si>
  <si>
    <t>ООО "Нам-Эко"</t>
  </si>
  <si>
    <t>% к общей площади</t>
  </si>
  <si>
    <t>КФХ Васильев П.В.</t>
  </si>
  <si>
    <t>Информация о сельскохозяйственных работах проводимых в Мариинско-Посадском районе по состоянию на 12 мая 2012 г. (сельскохозяйственные организации и крупные К(Ф)Х)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</si>
</sst>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38">
    <font>
      <sz val="10"/>
      <name val="Arial Cyr"/>
      <family val="0"/>
    </font>
    <font>
      <sz val="12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i/>
      <sz val="13"/>
      <name val="Times New Roman"/>
      <family val="1"/>
    </font>
    <font>
      <i/>
      <sz val="2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b/>
      <sz val="15"/>
      <name val="Times New Roman"/>
      <family val="1"/>
    </font>
    <font>
      <b/>
      <sz val="23"/>
      <name val="Times New Roman"/>
      <family val="1"/>
    </font>
    <font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/>
      <top>
        <color indexed="63"/>
      </top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2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" vertical="center" wrapText="1"/>
    </xf>
    <xf numFmtId="0" fontId="5" fillId="0" borderId="11" xfId="55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165" fontId="6" fillId="0" borderId="11" xfId="55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165" fontId="6" fillId="0" borderId="11" xfId="5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165" fontId="7" fillId="0" borderId="13" xfId="55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center" vertical="center" wrapText="1"/>
    </xf>
    <xf numFmtId="166" fontId="7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9" fontId="6" fillId="0" borderId="12" xfId="55" applyNumberFormat="1" applyFont="1" applyFill="1" applyBorder="1" applyAlignment="1">
      <alignment horizontal="center" vertical="center" wrapText="1"/>
    </xf>
    <xf numFmtId="165" fontId="6" fillId="0" borderId="12" xfId="55" applyNumberFormat="1" applyFont="1" applyFill="1" applyBorder="1" applyAlignment="1">
      <alignment horizontal="center" vertical="center" wrapText="1"/>
    </xf>
    <xf numFmtId="165" fontId="8" fillId="0" borderId="12" xfId="55" applyNumberFormat="1" applyFont="1" applyFill="1" applyBorder="1" applyAlignment="1">
      <alignment horizontal="center" vertical="center" wrapText="1"/>
    </xf>
    <xf numFmtId="0" fontId="7" fillId="0" borderId="11" xfId="55" applyNumberFormat="1" applyFont="1" applyFill="1" applyBorder="1" applyAlignment="1">
      <alignment horizontal="center" vertical="center"/>
    </xf>
    <xf numFmtId="165" fontId="7" fillId="0" borderId="11" xfId="55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1" xfId="55" applyNumberFormat="1" applyFont="1" applyFill="1" applyBorder="1" applyAlignment="1">
      <alignment horizontal="center" vertical="center"/>
    </xf>
    <xf numFmtId="1" fontId="5" fillId="0" borderId="11" xfId="55" applyNumberFormat="1" applyFont="1" applyFill="1" applyBorder="1" applyAlignment="1">
      <alignment horizontal="center" vertical="center"/>
    </xf>
    <xf numFmtId="9" fontId="7" fillId="0" borderId="12" xfId="55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6" fillId="0" borderId="11" xfId="55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6" fillId="24" borderId="11" xfId="55" applyNumberFormat="1" applyFont="1" applyFill="1" applyBorder="1" applyAlignment="1">
      <alignment horizontal="center" vertical="center"/>
    </xf>
    <xf numFmtId="1" fontId="7" fillId="24" borderId="11" xfId="55" applyNumberFormat="1" applyFont="1" applyFill="1" applyBorder="1" applyAlignment="1">
      <alignment horizontal="center" vertical="center"/>
    </xf>
    <xf numFmtId="1" fontId="7" fillId="0" borderId="13" xfId="55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3" fontId="8" fillId="0" borderId="14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textRotation="90" wrapText="1"/>
    </xf>
    <xf numFmtId="0" fontId="29" fillId="0" borderId="15" xfId="0" applyFont="1" applyFill="1" applyBorder="1" applyAlignment="1">
      <alignment horizontal="center" textRotation="90" wrapText="1"/>
    </xf>
    <xf numFmtId="0" fontId="29" fillId="0" borderId="16" xfId="0" applyFont="1" applyFill="1" applyBorder="1" applyAlignment="1">
      <alignment horizontal="center" textRotation="90" wrapText="1"/>
    </xf>
    <xf numFmtId="0" fontId="30" fillId="0" borderId="15" xfId="0" applyFont="1" applyFill="1" applyBorder="1" applyAlignment="1">
      <alignment horizontal="center" textRotation="90"/>
    </xf>
    <xf numFmtId="3" fontId="29" fillId="0" borderId="14" xfId="0" applyNumberFormat="1" applyFont="1" applyFill="1" applyBorder="1" applyAlignment="1">
      <alignment horizontal="center" vertical="center" wrapText="1"/>
    </xf>
    <xf numFmtId="165" fontId="31" fillId="0" borderId="14" xfId="55" applyNumberFormat="1" applyFont="1" applyFill="1" applyBorder="1" applyAlignment="1">
      <alignment horizontal="center" vertical="center" wrapText="1"/>
    </xf>
    <xf numFmtId="3" fontId="30" fillId="0" borderId="14" xfId="0" applyNumberFormat="1" applyFont="1" applyFill="1" applyBorder="1" applyAlignment="1">
      <alignment horizontal="center" vertical="center" wrapText="1"/>
    </xf>
    <xf numFmtId="3" fontId="29" fillId="0" borderId="17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165" fontId="31" fillId="0" borderId="11" xfId="55" applyNumberFormat="1" applyFont="1" applyFill="1" applyBorder="1" applyAlignment="1">
      <alignment horizontal="center" vertical="center" wrapText="1"/>
    </xf>
    <xf numFmtId="3" fontId="30" fillId="0" borderId="12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165" fontId="31" fillId="0" borderId="12" xfId="55" applyNumberFormat="1" applyFont="1" applyFill="1" applyBorder="1" applyAlignment="1">
      <alignment horizontal="center" vertical="center" wrapText="1"/>
    </xf>
    <xf numFmtId="165" fontId="32" fillId="0" borderId="12" xfId="55" applyNumberFormat="1" applyFont="1" applyFill="1" applyBorder="1" applyAlignment="1">
      <alignment horizontal="center" vertical="center" wrapText="1"/>
    </xf>
    <xf numFmtId="3" fontId="29" fillId="0" borderId="12" xfId="0" applyNumberFormat="1" applyFont="1" applyFill="1" applyBorder="1" applyAlignment="1">
      <alignment horizontal="center" vertical="center" wrapText="1"/>
    </xf>
    <xf numFmtId="3" fontId="29" fillId="0" borderId="18" xfId="0" applyNumberFormat="1" applyFont="1" applyFill="1" applyBorder="1" applyAlignment="1">
      <alignment horizontal="center" vertical="center" wrapText="1"/>
    </xf>
    <xf numFmtId="9" fontId="31" fillId="0" borderId="12" xfId="55" applyNumberFormat="1" applyFont="1" applyFill="1" applyBorder="1" applyAlignment="1">
      <alignment horizontal="center" vertical="center" wrapText="1"/>
    </xf>
    <xf numFmtId="9" fontId="32" fillId="0" borderId="12" xfId="55" applyNumberFormat="1" applyFont="1" applyFill="1" applyBorder="1" applyAlignment="1">
      <alignment horizontal="center" vertical="center" wrapText="1"/>
    </xf>
    <xf numFmtId="1" fontId="30" fillId="0" borderId="12" xfId="55" applyNumberFormat="1" applyFont="1" applyFill="1" applyBorder="1" applyAlignment="1">
      <alignment horizontal="center" vertical="center" wrapText="1"/>
    </xf>
    <xf numFmtId="1" fontId="29" fillId="0" borderId="12" xfId="55" applyNumberFormat="1" applyFont="1" applyFill="1" applyBorder="1" applyAlignment="1">
      <alignment horizontal="center" vertical="center" wrapText="1"/>
    </xf>
    <xf numFmtId="1" fontId="29" fillId="0" borderId="18" xfId="55" applyNumberFormat="1" applyFont="1" applyFill="1" applyBorder="1" applyAlignment="1">
      <alignment horizontal="center" vertical="center" wrapText="1"/>
    </xf>
    <xf numFmtId="165" fontId="31" fillId="0" borderId="18" xfId="55" applyNumberFormat="1" applyFont="1" applyFill="1" applyBorder="1" applyAlignment="1">
      <alignment horizontal="center" vertical="center" wrapText="1"/>
    </xf>
    <xf numFmtId="3" fontId="31" fillId="0" borderId="12" xfId="0" applyNumberFormat="1" applyFont="1" applyFill="1" applyBorder="1" applyAlignment="1">
      <alignment horizontal="center" vertical="center" wrapText="1"/>
    </xf>
    <xf numFmtId="166" fontId="30" fillId="0" borderId="12" xfId="0" applyNumberFormat="1" applyFont="1" applyFill="1" applyBorder="1" applyAlignment="1">
      <alignment horizontal="center" vertical="center" wrapText="1"/>
    </xf>
    <xf numFmtId="166" fontId="31" fillId="0" borderId="11" xfId="55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/>
    </xf>
    <xf numFmtId="165" fontId="30" fillId="0" borderId="11" xfId="0" applyNumberFormat="1" applyFont="1" applyFill="1" applyBorder="1" applyAlignment="1">
      <alignment horizontal="center" vertical="center"/>
    </xf>
    <xf numFmtId="0" fontId="30" fillId="0" borderId="11" xfId="55" applyNumberFormat="1" applyFont="1" applyFill="1" applyBorder="1" applyAlignment="1">
      <alignment horizontal="center" vertical="center"/>
    </xf>
    <xf numFmtId="0" fontId="29" fillId="0" borderId="11" xfId="55" applyNumberFormat="1" applyFont="1" applyFill="1" applyBorder="1" applyAlignment="1">
      <alignment horizontal="center" vertical="center"/>
    </xf>
    <xf numFmtId="0" fontId="29" fillId="0" borderId="19" xfId="55" applyNumberFormat="1" applyFont="1" applyFill="1" applyBorder="1" applyAlignment="1">
      <alignment horizontal="center" vertical="center"/>
    </xf>
    <xf numFmtId="3" fontId="32" fillId="0" borderId="11" xfId="0" applyNumberFormat="1" applyFont="1" applyFill="1" applyBorder="1" applyAlignment="1">
      <alignment horizontal="center" vertical="center" wrapText="1"/>
    </xf>
    <xf numFmtId="3" fontId="31" fillId="0" borderId="11" xfId="0" applyNumberFormat="1" applyFont="1" applyFill="1" applyBorder="1" applyAlignment="1">
      <alignment horizontal="center" vertical="center" wrapText="1"/>
    </xf>
    <xf numFmtId="3" fontId="31" fillId="0" borderId="19" xfId="0" applyNumberFormat="1" applyFont="1" applyFill="1" applyBorder="1" applyAlignment="1">
      <alignment horizontal="center" vertical="center" wrapText="1"/>
    </xf>
    <xf numFmtId="3" fontId="30" fillId="0" borderId="11" xfId="0" applyNumberFormat="1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center" wrapText="1"/>
    </xf>
    <xf numFmtId="165" fontId="32" fillId="0" borderId="11" xfId="55" applyNumberFormat="1" applyFont="1" applyFill="1" applyBorder="1" applyAlignment="1">
      <alignment horizontal="center" vertical="center" wrapText="1"/>
    </xf>
    <xf numFmtId="165" fontId="31" fillId="0" borderId="19" xfId="55" applyNumberFormat="1" applyFont="1" applyFill="1" applyBorder="1" applyAlignment="1">
      <alignment horizontal="center" vertical="center" wrapText="1"/>
    </xf>
    <xf numFmtId="165" fontId="31" fillId="0" borderId="11" xfId="0" applyNumberFormat="1" applyFont="1" applyFill="1" applyBorder="1" applyAlignment="1">
      <alignment horizontal="center" vertical="center"/>
    </xf>
    <xf numFmtId="165" fontId="32" fillId="0" borderId="11" xfId="0" applyNumberFormat="1" applyFont="1" applyFill="1" applyBorder="1" applyAlignment="1">
      <alignment horizontal="center" vertical="center"/>
    </xf>
    <xf numFmtId="165" fontId="31" fillId="0" borderId="19" xfId="0" applyNumberFormat="1" applyFont="1" applyFill="1" applyBorder="1" applyAlignment="1">
      <alignment horizontal="center" vertical="center"/>
    </xf>
    <xf numFmtId="3" fontId="32" fillId="0" borderId="13" xfId="0" applyNumberFormat="1" applyFont="1" applyFill="1" applyBorder="1" applyAlignment="1">
      <alignment horizontal="center" vertical="center" wrapText="1"/>
    </xf>
    <xf numFmtId="3" fontId="31" fillId="0" borderId="13" xfId="0" applyNumberFormat="1" applyFont="1" applyFill="1" applyBorder="1" applyAlignment="1">
      <alignment horizontal="center" vertical="center" wrapText="1"/>
    </xf>
    <xf numFmtId="3" fontId="31" fillId="0" borderId="20" xfId="0" applyNumberFormat="1" applyFont="1" applyFill="1" applyBorder="1" applyAlignment="1">
      <alignment horizontal="center" vertical="center" wrapText="1"/>
    </xf>
    <xf numFmtId="165" fontId="32" fillId="0" borderId="13" xfId="55" applyNumberFormat="1" applyFont="1" applyFill="1" applyBorder="1" applyAlignment="1">
      <alignment horizontal="center" vertical="center" wrapText="1"/>
    </xf>
    <xf numFmtId="0" fontId="32" fillId="0" borderId="11" xfId="55" applyNumberFormat="1" applyFont="1" applyFill="1" applyBorder="1" applyAlignment="1">
      <alignment horizontal="center" vertical="center"/>
    </xf>
    <xf numFmtId="0" fontId="31" fillId="0" borderId="11" xfId="55" applyNumberFormat="1" applyFont="1" applyFill="1" applyBorder="1" applyAlignment="1">
      <alignment horizontal="center" vertical="center"/>
    </xf>
    <xf numFmtId="0" fontId="31" fillId="0" borderId="19" xfId="55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center"/>
    </xf>
    <xf numFmtId="1" fontId="30" fillId="0" borderId="11" xfId="55" applyNumberFormat="1" applyFont="1" applyFill="1" applyBorder="1" applyAlignment="1">
      <alignment horizontal="center" vertical="center"/>
    </xf>
    <xf numFmtId="165" fontId="30" fillId="0" borderId="11" xfId="55" applyNumberFormat="1" applyFont="1" applyFill="1" applyBorder="1" applyAlignment="1">
      <alignment horizontal="center" vertical="center"/>
    </xf>
    <xf numFmtId="165" fontId="29" fillId="0" borderId="11" xfId="55" applyNumberFormat="1" applyFont="1" applyFill="1" applyBorder="1" applyAlignment="1">
      <alignment horizontal="center" vertical="center"/>
    </xf>
    <xf numFmtId="165" fontId="29" fillId="0" borderId="19" xfId="55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vertical="center"/>
    </xf>
    <xf numFmtId="1" fontId="32" fillId="0" borderId="11" xfId="55" applyNumberFormat="1" applyFont="1" applyFill="1" applyBorder="1" applyAlignment="1">
      <alignment horizontal="center" vertical="center"/>
    </xf>
    <xf numFmtId="166" fontId="31" fillId="0" borderId="11" xfId="0" applyNumberFormat="1" applyFont="1" applyFill="1" applyBorder="1" applyAlignment="1">
      <alignment horizontal="center" vertical="center" wrapText="1"/>
    </xf>
    <xf numFmtId="166" fontId="32" fillId="0" borderId="11" xfId="0" applyNumberFormat="1" applyFont="1" applyFill="1" applyBorder="1" applyAlignment="1">
      <alignment horizontal="center" vertical="center" wrapText="1"/>
    </xf>
    <xf numFmtId="166" fontId="31" fillId="0" borderId="19" xfId="0" applyNumberFormat="1" applyFont="1" applyFill="1" applyBorder="1" applyAlignment="1">
      <alignment horizontal="center" vertical="center" wrapText="1"/>
    </xf>
    <xf numFmtId="164" fontId="32" fillId="0" borderId="11" xfId="0" applyNumberFormat="1" applyFont="1" applyFill="1" applyBorder="1" applyAlignment="1">
      <alignment horizontal="center" vertical="center"/>
    </xf>
    <xf numFmtId="164" fontId="31" fillId="0" borderId="11" xfId="0" applyNumberFormat="1" applyFont="1" applyFill="1" applyBorder="1" applyAlignment="1">
      <alignment horizontal="center" vertical="center"/>
    </xf>
    <xf numFmtId="164" fontId="31" fillId="0" borderId="19" xfId="0" applyNumberFormat="1" applyFont="1" applyFill="1" applyBorder="1" applyAlignment="1">
      <alignment horizontal="center" vertical="center"/>
    </xf>
    <xf numFmtId="0" fontId="31" fillId="0" borderId="12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1" fillId="0" borderId="18" xfId="0" applyNumberFormat="1" applyFont="1" applyFill="1" applyBorder="1" applyAlignment="1">
      <alignment horizontal="center" vertical="center"/>
    </xf>
    <xf numFmtId="1" fontId="31" fillId="0" borderId="11" xfId="55" applyNumberFormat="1" applyFont="1" applyFill="1" applyBorder="1" applyAlignment="1">
      <alignment horizontal="center" vertical="center"/>
    </xf>
    <xf numFmtId="1" fontId="31" fillId="0" borderId="19" xfId="55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1" fillId="0" borderId="19" xfId="0" applyNumberFormat="1" applyFont="1" applyFill="1" applyBorder="1" applyAlignment="1">
      <alignment horizontal="center" vertical="center"/>
    </xf>
    <xf numFmtId="0" fontId="32" fillId="0" borderId="12" xfId="55" applyNumberFormat="1" applyFont="1" applyFill="1" applyBorder="1" applyAlignment="1">
      <alignment horizontal="center" vertical="center" wrapText="1"/>
    </xf>
    <xf numFmtId="0" fontId="31" fillId="0" borderId="12" xfId="55" applyNumberFormat="1" applyFont="1" applyFill="1" applyBorder="1" applyAlignment="1">
      <alignment horizontal="center" vertical="center" wrapText="1"/>
    </xf>
    <xf numFmtId="0" fontId="31" fillId="0" borderId="18" xfId="55" applyNumberFormat="1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3" fillId="0" borderId="22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vertical="center" wrapText="1"/>
    </xf>
    <xf numFmtId="1" fontId="34" fillId="0" borderId="22" xfId="0" applyNumberFormat="1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33" fillId="0" borderId="22" xfId="0" applyFont="1" applyFill="1" applyBorder="1" applyAlignment="1">
      <alignment horizontal="left" vertical="center" wrapText="1" indent="1"/>
    </xf>
    <xf numFmtId="0" fontId="33" fillId="0" borderId="22" xfId="0" applyFont="1" applyFill="1" applyBorder="1" applyAlignment="1">
      <alignment horizontal="left" vertical="center" wrapText="1" indent="2"/>
    </xf>
    <xf numFmtId="0" fontId="33" fillId="0" borderId="22" xfId="0" applyFont="1" applyFill="1" applyBorder="1" applyAlignment="1">
      <alignment horizontal="left" vertical="center" wrapText="1" indent="7"/>
    </xf>
    <xf numFmtId="9" fontId="31" fillId="0" borderId="12" xfId="0" applyNumberFormat="1" applyFont="1" applyFill="1" applyBorder="1" applyAlignment="1">
      <alignment horizontal="center" vertical="center" wrapText="1"/>
    </xf>
    <xf numFmtId="9" fontId="32" fillId="0" borderId="12" xfId="0" applyNumberFormat="1" applyFont="1" applyFill="1" applyBorder="1" applyAlignment="1">
      <alignment horizontal="center" vertical="center" wrapText="1"/>
    </xf>
    <xf numFmtId="3" fontId="32" fillId="0" borderId="23" xfId="0" applyNumberFormat="1" applyFont="1" applyFill="1" applyBorder="1" applyAlignment="1">
      <alignment horizontal="center" vertical="center" wrapText="1"/>
    </xf>
    <xf numFmtId="9" fontId="29" fillId="0" borderId="12" xfId="0" applyNumberFormat="1" applyFont="1" applyFill="1" applyBorder="1" applyAlignment="1">
      <alignment horizontal="center" vertical="center" wrapText="1"/>
    </xf>
    <xf numFmtId="3" fontId="32" fillId="0" borderId="12" xfId="0" applyNumberFormat="1" applyFont="1" applyFill="1" applyBorder="1" applyAlignment="1">
      <alignment horizontal="center" vertical="center" wrapText="1"/>
    </xf>
    <xf numFmtId="1" fontId="31" fillId="0" borderId="12" xfId="55" applyNumberFormat="1" applyFont="1" applyFill="1" applyBorder="1" applyAlignment="1">
      <alignment horizontal="center" vertical="center" wrapText="1"/>
    </xf>
    <xf numFmtId="1" fontId="31" fillId="0" borderId="18" xfId="55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165" fontId="31" fillId="0" borderId="12" xfId="0" applyNumberFormat="1" applyFont="1" applyFill="1" applyBorder="1" applyAlignment="1">
      <alignment horizontal="center" vertical="center" wrapText="1"/>
    </xf>
    <xf numFmtId="165" fontId="29" fillId="0" borderId="11" xfId="55" applyNumberFormat="1" applyFont="1" applyFill="1" applyBorder="1" applyAlignment="1">
      <alignment horizontal="center" vertical="center" wrapText="1"/>
    </xf>
    <xf numFmtId="3" fontId="30" fillId="0" borderId="13" xfId="0" applyNumberFormat="1" applyFont="1" applyFill="1" applyBorder="1" applyAlignment="1">
      <alignment horizontal="center" vertical="center" wrapText="1"/>
    </xf>
    <xf numFmtId="3" fontId="29" fillId="0" borderId="13" xfId="0" applyNumberFormat="1" applyFont="1" applyFill="1" applyBorder="1" applyAlignment="1">
      <alignment horizontal="center" vertical="center" wrapText="1"/>
    </xf>
    <xf numFmtId="3" fontId="29" fillId="0" borderId="2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 vertical="justify"/>
    </xf>
    <xf numFmtId="0" fontId="36" fillId="0" borderId="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wrapText="1"/>
    </xf>
    <xf numFmtId="0" fontId="29" fillId="0" borderId="24" xfId="0" applyFont="1" applyFill="1" applyBorder="1" applyAlignment="1">
      <alignment horizontal="center" wrapText="1"/>
    </xf>
    <xf numFmtId="0" fontId="29" fillId="0" borderId="25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M195"/>
  <sheetViews>
    <sheetView tabSelected="1" view="pageBreakPreview" zoomScale="75" zoomScaleNormal="50" zoomScaleSheetLayoutView="75" zoomScalePageLayoutView="82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:AB2"/>
    </sheetView>
  </sheetViews>
  <sheetFormatPr defaultColWidth="9.00390625" defaultRowHeight="12.75" outlineLevelRow="1"/>
  <cols>
    <col min="1" max="1" width="67.875" style="5" customWidth="1"/>
    <col min="2" max="2" width="21.75390625" style="4" hidden="1" customWidth="1"/>
    <col min="3" max="3" width="10.125" style="4" customWidth="1"/>
    <col min="4" max="4" width="10.125" style="4" hidden="1" customWidth="1"/>
    <col min="5" max="28" width="9.875" style="43" customWidth="1"/>
    <col min="29" max="39" width="9.125" style="43" customWidth="1"/>
    <col min="40" max="16384" width="9.125" style="2" customWidth="1"/>
  </cols>
  <sheetData>
    <row r="1" spans="1:27" ht="26.25">
      <c r="A1" s="1"/>
      <c r="B1" s="6"/>
      <c r="C1" s="6"/>
      <c r="D1" s="6"/>
      <c r="AA1" s="51"/>
    </row>
    <row r="2" spans="1:39" s="3" customFormat="1" ht="70.5" customHeight="1">
      <c r="A2" s="152" t="s">
        <v>165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</row>
    <row r="3" spans="1:39" s="3" customFormat="1" ht="24.75" customHeight="1" thickBot="1">
      <c r="A3" s="18"/>
      <c r="B3" s="18"/>
      <c r="C3" s="18"/>
      <c r="D3" s="18"/>
      <c r="E3" s="18"/>
      <c r="F3" s="18"/>
      <c r="G3" s="18" t="s">
        <v>3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9" t="s">
        <v>2</v>
      </c>
      <c r="AA3" s="19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</row>
    <row r="4" spans="1:39" s="4" customFormat="1" ht="21" customHeight="1" thickBot="1">
      <c r="A4" s="156" t="s">
        <v>0</v>
      </c>
      <c r="B4" s="158" t="s">
        <v>138</v>
      </c>
      <c r="C4" s="160" t="s">
        <v>139</v>
      </c>
      <c r="D4" s="162" t="s">
        <v>133</v>
      </c>
      <c r="E4" s="153" t="s">
        <v>4</v>
      </c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5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28" s="9" customFormat="1" ht="183" customHeight="1" thickBot="1">
      <c r="A5" s="157"/>
      <c r="B5" s="159"/>
      <c r="C5" s="161"/>
      <c r="D5" s="163"/>
      <c r="E5" s="53" t="s">
        <v>162</v>
      </c>
      <c r="F5" s="53" t="s">
        <v>140</v>
      </c>
      <c r="G5" s="53" t="s">
        <v>141</v>
      </c>
      <c r="H5" s="53" t="s">
        <v>142</v>
      </c>
      <c r="I5" s="53" t="s">
        <v>143</v>
      </c>
      <c r="J5" s="53" t="s">
        <v>144</v>
      </c>
      <c r="K5" s="53" t="s">
        <v>145</v>
      </c>
      <c r="L5" s="53" t="s">
        <v>146</v>
      </c>
      <c r="M5" s="53" t="s">
        <v>147</v>
      </c>
      <c r="N5" s="53" t="s">
        <v>148</v>
      </c>
      <c r="O5" s="53" t="s">
        <v>149</v>
      </c>
      <c r="P5" s="54" t="s">
        <v>150</v>
      </c>
      <c r="Q5" s="53" t="s">
        <v>161</v>
      </c>
      <c r="R5" s="53" t="s">
        <v>164</v>
      </c>
      <c r="S5" s="53" t="s">
        <v>151</v>
      </c>
      <c r="T5" s="53" t="s">
        <v>152</v>
      </c>
      <c r="U5" s="53" t="s">
        <v>153</v>
      </c>
      <c r="V5" s="53" t="s">
        <v>154</v>
      </c>
      <c r="W5" s="53" t="s">
        <v>155</v>
      </c>
      <c r="X5" s="53" t="s">
        <v>160</v>
      </c>
      <c r="Y5" s="53" t="s">
        <v>156</v>
      </c>
      <c r="Z5" s="53" t="s">
        <v>157</v>
      </c>
      <c r="AA5" s="55" t="s">
        <v>158</v>
      </c>
      <c r="AB5" s="56" t="s">
        <v>159</v>
      </c>
    </row>
    <row r="6" spans="1:28" s="9" customFormat="1" ht="39.75" customHeight="1" hidden="1">
      <c r="A6" s="124" t="s">
        <v>134</v>
      </c>
      <c r="B6" s="52">
        <v>46144</v>
      </c>
      <c r="C6" s="57">
        <f>P6+AA6+AB6</f>
        <v>1134</v>
      </c>
      <c r="D6" s="58"/>
      <c r="E6" s="59">
        <v>350</v>
      </c>
      <c r="F6" s="59">
        <v>25</v>
      </c>
      <c r="G6" s="59">
        <v>33</v>
      </c>
      <c r="H6" s="59">
        <v>80</v>
      </c>
      <c r="I6" s="59">
        <v>80</v>
      </c>
      <c r="J6" s="59">
        <v>0</v>
      </c>
      <c r="K6" s="59">
        <v>32</v>
      </c>
      <c r="L6" s="59">
        <v>130</v>
      </c>
      <c r="M6" s="59">
        <v>0</v>
      </c>
      <c r="N6" s="59">
        <v>80</v>
      </c>
      <c r="O6" s="59">
        <v>12</v>
      </c>
      <c r="P6" s="57">
        <f>SUM(E6:O6)</f>
        <v>822</v>
      </c>
      <c r="Q6" s="59">
        <v>0</v>
      </c>
      <c r="R6" s="63">
        <v>0</v>
      </c>
      <c r="S6" s="59">
        <v>8</v>
      </c>
      <c r="T6" s="59">
        <v>3</v>
      </c>
      <c r="U6" s="59">
        <v>28</v>
      </c>
      <c r="V6" s="59">
        <v>26</v>
      </c>
      <c r="W6" s="59">
        <v>3</v>
      </c>
      <c r="X6" s="63">
        <v>0</v>
      </c>
      <c r="Y6" s="59">
        <v>119</v>
      </c>
      <c r="Z6" s="59">
        <v>100</v>
      </c>
      <c r="AA6" s="60">
        <f>SUM(Q6:Z6)</f>
        <v>287</v>
      </c>
      <c r="AB6" s="61">
        <v>25</v>
      </c>
    </row>
    <row r="7" spans="1:28" s="20" customFormat="1" ht="39.75" customHeight="1" hidden="1">
      <c r="A7" s="125" t="s">
        <v>122</v>
      </c>
      <c r="B7" s="14">
        <v>49084</v>
      </c>
      <c r="C7" s="57">
        <f>P7+AA7+AB7</f>
        <v>1188.1999999999998</v>
      </c>
      <c r="D7" s="62"/>
      <c r="E7" s="63">
        <v>345</v>
      </c>
      <c r="F7" s="63">
        <v>25</v>
      </c>
      <c r="G7" s="63">
        <v>5.5</v>
      </c>
      <c r="H7" s="63">
        <v>79</v>
      </c>
      <c r="I7" s="63">
        <v>123</v>
      </c>
      <c r="J7" s="63">
        <v>0</v>
      </c>
      <c r="K7" s="63">
        <v>0</v>
      </c>
      <c r="L7" s="63">
        <v>0</v>
      </c>
      <c r="M7" s="63">
        <v>0</v>
      </c>
      <c r="N7" s="63">
        <v>135.2</v>
      </c>
      <c r="O7" s="63">
        <v>0</v>
      </c>
      <c r="P7" s="57">
        <f>SUM(E7:O7)</f>
        <v>712.7</v>
      </c>
      <c r="Q7" s="63">
        <v>0</v>
      </c>
      <c r="R7" s="63">
        <v>0</v>
      </c>
      <c r="S7" s="63">
        <v>0</v>
      </c>
      <c r="T7" s="63">
        <v>13.4</v>
      </c>
      <c r="U7" s="63">
        <v>60</v>
      </c>
      <c r="V7" s="63">
        <v>53</v>
      </c>
      <c r="W7" s="63">
        <v>0</v>
      </c>
      <c r="X7" s="63">
        <v>0</v>
      </c>
      <c r="Y7" s="63">
        <v>155</v>
      </c>
      <c r="Z7" s="63">
        <v>170</v>
      </c>
      <c r="AA7" s="60">
        <f>SUM(Q7:Z7)</f>
        <v>451.4</v>
      </c>
      <c r="AB7" s="64">
        <v>24.1</v>
      </c>
    </row>
    <row r="8" spans="1:28" s="20" customFormat="1" ht="39.75" customHeight="1" hidden="1">
      <c r="A8" s="126" t="s">
        <v>80</v>
      </c>
      <c r="B8" s="31">
        <f>B7/B6</f>
        <v>1.0637135922330097</v>
      </c>
      <c r="C8" s="65">
        <f>C7/C6</f>
        <v>1.047795414462081</v>
      </c>
      <c r="D8" s="65" t="e">
        <f aca="true" t="shared" si="0" ref="D8:AB8">D7/D6</f>
        <v>#DIV/0!</v>
      </c>
      <c r="E8" s="66">
        <f t="shared" si="0"/>
        <v>0.9857142857142858</v>
      </c>
      <c r="F8" s="66">
        <f t="shared" si="0"/>
        <v>1</v>
      </c>
      <c r="G8" s="66">
        <f t="shared" si="0"/>
        <v>0.16666666666666666</v>
      </c>
      <c r="H8" s="66">
        <f t="shared" si="0"/>
        <v>0.9875</v>
      </c>
      <c r="I8" s="66">
        <f t="shared" si="0"/>
        <v>1.5375</v>
      </c>
      <c r="J8" s="66" t="e">
        <f t="shared" si="0"/>
        <v>#DIV/0!</v>
      </c>
      <c r="K8" s="66">
        <f t="shared" si="0"/>
        <v>0</v>
      </c>
      <c r="L8" s="66">
        <f t="shared" si="0"/>
        <v>0</v>
      </c>
      <c r="M8" s="66" t="e">
        <f t="shared" si="0"/>
        <v>#DIV/0!</v>
      </c>
      <c r="N8" s="66">
        <f t="shared" si="0"/>
        <v>1.69</v>
      </c>
      <c r="O8" s="66">
        <f t="shared" si="0"/>
        <v>0</v>
      </c>
      <c r="P8" s="65">
        <f t="shared" si="0"/>
        <v>0.8670316301703164</v>
      </c>
      <c r="Q8" s="66" t="e">
        <f t="shared" si="0"/>
        <v>#DIV/0!</v>
      </c>
      <c r="R8" s="66" t="e">
        <f t="shared" si="0"/>
        <v>#DIV/0!</v>
      </c>
      <c r="S8" s="66">
        <f t="shared" si="0"/>
        <v>0</v>
      </c>
      <c r="T8" s="66">
        <f t="shared" si="0"/>
        <v>4.466666666666667</v>
      </c>
      <c r="U8" s="66">
        <f t="shared" si="0"/>
        <v>2.142857142857143</v>
      </c>
      <c r="V8" s="66">
        <f t="shared" si="0"/>
        <v>2.0384615384615383</v>
      </c>
      <c r="W8" s="66">
        <f t="shared" si="0"/>
        <v>0</v>
      </c>
      <c r="X8" s="66" t="e">
        <f t="shared" si="0"/>
        <v>#DIV/0!</v>
      </c>
      <c r="Y8" s="66">
        <f t="shared" si="0"/>
        <v>1.3025210084033614</v>
      </c>
      <c r="Z8" s="66">
        <f t="shared" si="0"/>
        <v>1.7</v>
      </c>
      <c r="AA8" s="65">
        <f t="shared" si="0"/>
        <v>1.572822299651568</v>
      </c>
      <c r="AB8" s="66">
        <f t="shared" si="0"/>
        <v>0.9640000000000001</v>
      </c>
    </row>
    <row r="9" spans="1:28" s="20" customFormat="1" ht="39.75" customHeight="1" hidden="1">
      <c r="A9" s="125" t="s">
        <v>82</v>
      </c>
      <c r="B9" s="14">
        <v>41160</v>
      </c>
      <c r="C9" s="67">
        <f>P9+AA9+AB9</f>
        <v>939.1</v>
      </c>
      <c r="D9" s="62"/>
      <c r="E9" s="63">
        <v>345</v>
      </c>
      <c r="F9" s="63">
        <v>0</v>
      </c>
      <c r="G9" s="63">
        <v>0</v>
      </c>
      <c r="H9" s="63">
        <v>79</v>
      </c>
      <c r="I9" s="63">
        <v>98</v>
      </c>
      <c r="J9" s="63">
        <v>0</v>
      </c>
      <c r="K9" s="63">
        <v>0</v>
      </c>
      <c r="L9" s="63">
        <v>0</v>
      </c>
      <c r="M9" s="63">
        <v>0</v>
      </c>
      <c r="N9" s="63">
        <v>103.7</v>
      </c>
      <c r="O9" s="63">
        <v>0</v>
      </c>
      <c r="P9" s="67">
        <f>SUM(E9:O9)</f>
        <v>625.7</v>
      </c>
      <c r="Q9" s="63">
        <v>0</v>
      </c>
      <c r="R9" s="63">
        <v>0</v>
      </c>
      <c r="S9" s="63">
        <v>0</v>
      </c>
      <c r="T9" s="63">
        <v>13.4</v>
      </c>
      <c r="U9" s="63">
        <v>60</v>
      </c>
      <c r="V9" s="63">
        <v>0</v>
      </c>
      <c r="W9" s="63">
        <v>0</v>
      </c>
      <c r="X9" s="63">
        <v>0</v>
      </c>
      <c r="Y9" s="63">
        <v>125</v>
      </c>
      <c r="Z9" s="63">
        <v>115</v>
      </c>
      <c r="AA9" s="68">
        <f>SUM(Q9:Z9)</f>
        <v>313.4</v>
      </c>
      <c r="AB9" s="64">
        <v>0</v>
      </c>
    </row>
    <row r="10" spans="1:28" s="20" customFormat="1" ht="39.75" customHeight="1" hidden="1">
      <c r="A10" s="125" t="s">
        <v>83</v>
      </c>
      <c r="B10" s="30">
        <f>B9/B7</f>
        <v>0.838562464346834</v>
      </c>
      <c r="C10" s="69">
        <v>0.86</v>
      </c>
      <c r="D10" s="69" t="e">
        <f aca="true" t="shared" si="1" ref="D10:AB10">D9/D7</f>
        <v>#DIV/0!</v>
      </c>
      <c r="E10" s="70">
        <f t="shared" si="1"/>
        <v>1</v>
      </c>
      <c r="F10" s="70">
        <f t="shared" si="1"/>
        <v>0</v>
      </c>
      <c r="G10" s="70">
        <f t="shared" si="1"/>
        <v>0</v>
      </c>
      <c r="H10" s="70">
        <f t="shared" si="1"/>
        <v>1</v>
      </c>
      <c r="I10" s="70">
        <f t="shared" si="1"/>
        <v>0.7967479674796748</v>
      </c>
      <c r="J10" s="70" t="e">
        <f t="shared" si="1"/>
        <v>#DIV/0!</v>
      </c>
      <c r="K10" s="70" t="e">
        <f t="shared" si="1"/>
        <v>#DIV/0!</v>
      </c>
      <c r="L10" s="70" t="e">
        <f t="shared" si="1"/>
        <v>#DIV/0!</v>
      </c>
      <c r="M10" s="70" t="e">
        <f t="shared" si="1"/>
        <v>#DIV/0!</v>
      </c>
      <c r="N10" s="70">
        <f t="shared" si="1"/>
        <v>0.7670118343195267</v>
      </c>
      <c r="O10" s="70" t="e">
        <f t="shared" si="1"/>
        <v>#DIV/0!</v>
      </c>
      <c r="P10" s="69">
        <f t="shared" si="1"/>
        <v>0.8779290023852954</v>
      </c>
      <c r="Q10" s="70" t="e">
        <f t="shared" si="1"/>
        <v>#DIV/0!</v>
      </c>
      <c r="R10" s="70" t="e">
        <f t="shared" si="1"/>
        <v>#DIV/0!</v>
      </c>
      <c r="S10" s="70" t="e">
        <f t="shared" si="1"/>
        <v>#DIV/0!</v>
      </c>
      <c r="T10" s="70">
        <f t="shared" si="1"/>
        <v>1</v>
      </c>
      <c r="U10" s="70">
        <f t="shared" si="1"/>
        <v>1</v>
      </c>
      <c r="V10" s="70">
        <f t="shared" si="1"/>
        <v>0</v>
      </c>
      <c r="W10" s="70" t="e">
        <f t="shared" si="1"/>
        <v>#DIV/0!</v>
      </c>
      <c r="X10" s="70" t="e">
        <f t="shared" si="1"/>
        <v>#DIV/0!</v>
      </c>
      <c r="Y10" s="70">
        <f t="shared" si="1"/>
        <v>0.8064516129032258</v>
      </c>
      <c r="Z10" s="70">
        <f t="shared" si="1"/>
        <v>0.6764705882352942</v>
      </c>
      <c r="AA10" s="69">
        <f t="shared" si="1"/>
        <v>0.694284448382809</v>
      </c>
      <c r="AB10" s="70">
        <f t="shared" si="1"/>
        <v>0</v>
      </c>
    </row>
    <row r="11" spans="1:28" s="20" customFormat="1" ht="39.75" customHeight="1" hidden="1">
      <c r="A11" s="126" t="s">
        <v>8</v>
      </c>
      <c r="B11" s="14"/>
      <c r="C11" s="67">
        <f>P11+AA11+AB11</f>
        <v>610</v>
      </c>
      <c r="D11" s="62"/>
      <c r="E11" s="71">
        <v>100</v>
      </c>
      <c r="F11" s="71">
        <v>0</v>
      </c>
      <c r="G11" s="71">
        <v>0</v>
      </c>
      <c r="H11" s="71">
        <v>40</v>
      </c>
      <c r="I11" s="71">
        <v>100</v>
      </c>
      <c r="J11" s="71">
        <v>0</v>
      </c>
      <c r="K11" s="71">
        <v>0</v>
      </c>
      <c r="L11" s="71">
        <v>200</v>
      </c>
      <c r="M11" s="71">
        <v>0</v>
      </c>
      <c r="N11" s="71">
        <v>0</v>
      </c>
      <c r="O11" s="71">
        <v>0</v>
      </c>
      <c r="P11" s="72">
        <f>SUM(E11:O11)</f>
        <v>440</v>
      </c>
      <c r="Q11" s="71">
        <v>0</v>
      </c>
      <c r="R11" s="63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80</v>
      </c>
      <c r="Z11" s="71">
        <v>80</v>
      </c>
      <c r="AA11" s="73">
        <f>SUM(Q11:Z11)</f>
        <v>160</v>
      </c>
      <c r="AB11" s="64">
        <v>10</v>
      </c>
    </row>
    <row r="12" spans="1:28" s="20" customFormat="1" ht="39.75" customHeight="1" hidden="1">
      <c r="A12" s="126" t="s">
        <v>15</v>
      </c>
      <c r="B12" s="31"/>
      <c r="C12" s="137">
        <f>C11/C7</f>
        <v>0.5133815855916514</v>
      </c>
      <c r="D12" s="137" t="e">
        <f aca="true" t="shared" si="2" ref="D12:AB12">D11/D7</f>
        <v>#DIV/0!</v>
      </c>
      <c r="E12" s="138">
        <f t="shared" si="2"/>
        <v>0.2898550724637681</v>
      </c>
      <c r="F12" s="138">
        <f t="shared" si="2"/>
        <v>0</v>
      </c>
      <c r="G12" s="138">
        <f t="shared" si="2"/>
        <v>0</v>
      </c>
      <c r="H12" s="138">
        <f t="shared" si="2"/>
        <v>0.5063291139240507</v>
      </c>
      <c r="I12" s="138">
        <f t="shared" si="2"/>
        <v>0.8130081300813008</v>
      </c>
      <c r="J12" s="138" t="e">
        <f t="shared" si="2"/>
        <v>#DIV/0!</v>
      </c>
      <c r="K12" s="138" t="e">
        <f t="shared" si="2"/>
        <v>#DIV/0!</v>
      </c>
      <c r="L12" s="138" t="e">
        <f t="shared" si="2"/>
        <v>#DIV/0!</v>
      </c>
      <c r="M12" s="138" t="e">
        <f t="shared" si="2"/>
        <v>#DIV/0!</v>
      </c>
      <c r="N12" s="138">
        <f t="shared" si="2"/>
        <v>0</v>
      </c>
      <c r="O12" s="138" t="e">
        <f t="shared" si="2"/>
        <v>#DIV/0!</v>
      </c>
      <c r="P12" s="137">
        <f t="shared" si="2"/>
        <v>0.617370562649081</v>
      </c>
      <c r="Q12" s="138" t="e">
        <f t="shared" si="2"/>
        <v>#DIV/0!</v>
      </c>
      <c r="R12" s="138" t="e">
        <f t="shared" si="2"/>
        <v>#DIV/0!</v>
      </c>
      <c r="S12" s="138" t="e">
        <f t="shared" si="2"/>
        <v>#DIV/0!</v>
      </c>
      <c r="T12" s="138">
        <f t="shared" si="2"/>
        <v>0</v>
      </c>
      <c r="U12" s="138">
        <f t="shared" si="2"/>
        <v>0</v>
      </c>
      <c r="V12" s="138">
        <f t="shared" si="2"/>
        <v>0</v>
      </c>
      <c r="W12" s="138" t="e">
        <f t="shared" si="2"/>
        <v>#DIV/0!</v>
      </c>
      <c r="X12" s="138" t="e">
        <f t="shared" si="2"/>
        <v>#DIV/0!</v>
      </c>
      <c r="Y12" s="138">
        <f t="shared" si="2"/>
        <v>0.5161290322580645</v>
      </c>
      <c r="Z12" s="138">
        <f t="shared" si="2"/>
        <v>0.47058823529411764</v>
      </c>
      <c r="AA12" s="137">
        <f t="shared" si="2"/>
        <v>0.35445281346920693</v>
      </c>
      <c r="AB12" s="138">
        <f t="shared" si="2"/>
        <v>0.41493775933609955</v>
      </c>
    </row>
    <row r="13" spans="1:28" s="20" customFormat="1" ht="39.75" customHeight="1" hidden="1">
      <c r="A13" s="127" t="s">
        <v>9</v>
      </c>
      <c r="B13" s="14"/>
      <c r="C13" s="67">
        <f>P13+AA13+AB13</f>
        <v>1530</v>
      </c>
      <c r="D13" s="62"/>
      <c r="E13" s="63">
        <v>60</v>
      </c>
      <c r="F13" s="63">
        <v>0</v>
      </c>
      <c r="G13" s="63">
        <v>35</v>
      </c>
      <c r="H13" s="63">
        <v>0</v>
      </c>
      <c r="I13" s="63">
        <v>0</v>
      </c>
      <c r="J13" s="63">
        <v>15</v>
      </c>
      <c r="K13" s="63">
        <v>0</v>
      </c>
      <c r="L13" s="63">
        <v>650</v>
      </c>
      <c r="M13" s="63">
        <v>0</v>
      </c>
      <c r="N13" s="63">
        <v>0</v>
      </c>
      <c r="O13" s="63">
        <v>60</v>
      </c>
      <c r="P13" s="72">
        <f>SUM(E13:O13)</f>
        <v>820</v>
      </c>
      <c r="Q13" s="63">
        <v>10</v>
      </c>
      <c r="R13" s="63">
        <v>0</v>
      </c>
      <c r="S13" s="63">
        <v>0</v>
      </c>
      <c r="T13" s="63">
        <v>20</v>
      </c>
      <c r="U13" s="63">
        <v>0</v>
      </c>
      <c r="V13" s="63">
        <v>0</v>
      </c>
      <c r="W13" s="63">
        <v>0</v>
      </c>
      <c r="X13" s="63">
        <v>0</v>
      </c>
      <c r="Y13" s="63">
        <v>80</v>
      </c>
      <c r="Z13" s="63">
        <v>600</v>
      </c>
      <c r="AA13" s="73">
        <f>SUM(Q13:Z13)</f>
        <v>710</v>
      </c>
      <c r="AB13" s="64">
        <v>0</v>
      </c>
    </row>
    <row r="14" spans="1:28" s="20" customFormat="1" ht="39.75" customHeight="1" hidden="1">
      <c r="A14" s="128" t="s">
        <v>85</v>
      </c>
      <c r="B14" s="14"/>
      <c r="C14" s="67">
        <f>P14+AA14+AB14</f>
        <v>1530</v>
      </c>
      <c r="D14" s="62"/>
      <c r="E14" s="63">
        <v>60</v>
      </c>
      <c r="F14" s="63">
        <v>0</v>
      </c>
      <c r="G14" s="63">
        <v>35</v>
      </c>
      <c r="H14" s="63">
        <v>0</v>
      </c>
      <c r="I14" s="63">
        <v>0</v>
      </c>
      <c r="J14" s="63">
        <v>15</v>
      </c>
      <c r="K14" s="63">
        <v>0</v>
      </c>
      <c r="L14" s="63">
        <v>650</v>
      </c>
      <c r="M14" s="63">
        <v>0</v>
      </c>
      <c r="N14" s="63">
        <v>0</v>
      </c>
      <c r="O14" s="63">
        <v>60</v>
      </c>
      <c r="P14" s="72">
        <f>SUM(E14:O14)</f>
        <v>820</v>
      </c>
      <c r="Q14" s="63">
        <v>50</v>
      </c>
      <c r="R14" s="63">
        <v>0</v>
      </c>
      <c r="S14" s="63">
        <v>0</v>
      </c>
      <c r="T14" s="63">
        <v>20</v>
      </c>
      <c r="U14" s="63">
        <v>0</v>
      </c>
      <c r="V14" s="63">
        <v>0</v>
      </c>
      <c r="W14" s="63">
        <v>0</v>
      </c>
      <c r="X14" s="63">
        <v>0</v>
      </c>
      <c r="Y14" s="63">
        <v>60</v>
      </c>
      <c r="Z14" s="63">
        <v>580</v>
      </c>
      <c r="AA14" s="73">
        <f>SUM(Q14:Z14)</f>
        <v>710</v>
      </c>
      <c r="AB14" s="64">
        <v>0</v>
      </c>
    </row>
    <row r="15" spans="1:28" s="20" customFormat="1" ht="39.75" customHeight="1" hidden="1">
      <c r="A15" s="126" t="s">
        <v>14</v>
      </c>
      <c r="B15" s="32"/>
      <c r="C15" s="145">
        <f>C14/C13</f>
        <v>1</v>
      </c>
      <c r="D15" s="145" t="e">
        <f aca="true" t="shared" si="3" ref="D15:AB15">D14/D13</f>
        <v>#DIV/0!</v>
      </c>
      <c r="E15" s="145">
        <f t="shared" si="3"/>
        <v>1</v>
      </c>
      <c r="F15" s="145" t="e">
        <f t="shared" si="3"/>
        <v>#DIV/0!</v>
      </c>
      <c r="G15" s="145">
        <f t="shared" si="3"/>
        <v>1</v>
      </c>
      <c r="H15" s="145" t="e">
        <f t="shared" si="3"/>
        <v>#DIV/0!</v>
      </c>
      <c r="I15" s="145" t="e">
        <f t="shared" si="3"/>
        <v>#DIV/0!</v>
      </c>
      <c r="J15" s="145">
        <f t="shared" si="3"/>
        <v>1</v>
      </c>
      <c r="K15" s="145" t="e">
        <f t="shared" si="3"/>
        <v>#DIV/0!</v>
      </c>
      <c r="L15" s="145">
        <f t="shared" si="3"/>
        <v>1</v>
      </c>
      <c r="M15" s="145" t="e">
        <f t="shared" si="3"/>
        <v>#DIV/0!</v>
      </c>
      <c r="N15" s="145" t="e">
        <f t="shared" si="3"/>
        <v>#DIV/0!</v>
      </c>
      <c r="O15" s="145">
        <f t="shared" si="3"/>
        <v>1</v>
      </c>
      <c r="P15" s="145">
        <f t="shared" si="3"/>
        <v>1</v>
      </c>
      <c r="Q15" s="145">
        <f t="shared" si="3"/>
        <v>5</v>
      </c>
      <c r="R15" s="145" t="e">
        <f t="shared" si="3"/>
        <v>#DIV/0!</v>
      </c>
      <c r="S15" s="145" t="e">
        <f t="shared" si="3"/>
        <v>#DIV/0!</v>
      </c>
      <c r="T15" s="145">
        <f t="shared" si="3"/>
        <v>1</v>
      </c>
      <c r="U15" s="145" t="e">
        <f t="shared" si="3"/>
        <v>#DIV/0!</v>
      </c>
      <c r="V15" s="145" t="e">
        <f t="shared" si="3"/>
        <v>#DIV/0!</v>
      </c>
      <c r="W15" s="145" t="e">
        <f t="shared" si="3"/>
        <v>#DIV/0!</v>
      </c>
      <c r="X15" s="145" t="e">
        <f t="shared" si="3"/>
        <v>#DIV/0!</v>
      </c>
      <c r="Y15" s="145">
        <f t="shared" si="3"/>
        <v>0.75</v>
      </c>
      <c r="Z15" s="145">
        <f t="shared" si="3"/>
        <v>0.9666666666666667</v>
      </c>
      <c r="AA15" s="145">
        <f t="shared" si="3"/>
        <v>1</v>
      </c>
      <c r="AB15" s="145" t="e">
        <f t="shared" si="3"/>
        <v>#DIV/0!</v>
      </c>
    </row>
    <row r="16" spans="1:28" s="20" customFormat="1" ht="39.75" customHeight="1" hidden="1">
      <c r="A16" s="125" t="s">
        <v>135</v>
      </c>
      <c r="B16" s="14"/>
      <c r="C16" s="67">
        <f>P16+AA16+AB16</f>
        <v>0</v>
      </c>
      <c r="D16" s="62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2">
        <f aca="true" t="shared" si="4" ref="P16:P39">SUM(E16:O16)</f>
        <v>0</v>
      </c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3">
        <f aca="true" t="shared" si="5" ref="AA16:AA39">SUM(Q16:Z16)</f>
        <v>0</v>
      </c>
      <c r="AB16" s="64"/>
    </row>
    <row r="17" spans="1:28" s="9" customFormat="1" ht="39.75" customHeight="1" hidden="1">
      <c r="A17" s="125" t="s">
        <v>136</v>
      </c>
      <c r="B17" s="14"/>
      <c r="C17" s="67">
        <f>P17+AA17+AB17</f>
        <v>0</v>
      </c>
      <c r="D17" s="77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2">
        <f t="shared" si="4"/>
        <v>0</v>
      </c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3">
        <f t="shared" si="5"/>
        <v>0</v>
      </c>
      <c r="AB17" s="78"/>
    </row>
    <row r="18" spans="1:28" s="9" customFormat="1" ht="39.75" customHeight="1" hidden="1">
      <c r="A18" s="128" t="s">
        <v>81</v>
      </c>
      <c r="B18" s="31" t="e">
        <f>B17/B16</f>
        <v>#DIV/0!</v>
      </c>
      <c r="C18" s="67">
        <f>P18+AA18+AB18</f>
        <v>0</v>
      </c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72">
        <f t="shared" si="4"/>
        <v>0</v>
      </c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73">
        <f t="shared" si="5"/>
        <v>0</v>
      </c>
      <c r="AB18" s="79"/>
    </row>
    <row r="19" spans="1:28" s="20" customFormat="1" ht="39.75" customHeight="1">
      <c r="A19" s="129" t="s">
        <v>12</v>
      </c>
      <c r="B19" s="10"/>
      <c r="C19" s="67">
        <f>P19+AA19+AB19</f>
        <v>2410</v>
      </c>
      <c r="D19" s="62"/>
      <c r="E19" s="80">
        <v>220</v>
      </c>
      <c r="F19" s="80">
        <v>60</v>
      </c>
      <c r="G19" s="80">
        <v>50</v>
      </c>
      <c r="H19" s="80">
        <v>176</v>
      </c>
      <c r="I19" s="80">
        <v>400</v>
      </c>
      <c r="J19" s="80">
        <v>0</v>
      </c>
      <c r="K19" s="80">
        <v>0</v>
      </c>
      <c r="L19" s="80">
        <v>0</v>
      </c>
      <c r="M19" s="80">
        <v>0</v>
      </c>
      <c r="N19" s="80">
        <v>295</v>
      </c>
      <c r="O19" s="80">
        <v>0</v>
      </c>
      <c r="P19" s="72">
        <f t="shared" si="4"/>
        <v>1201</v>
      </c>
      <c r="Q19" s="80">
        <v>0</v>
      </c>
      <c r="R19" s="63">
        <v>0</v>
      </c>
      <c r="S19" s="80">
        <v>60</v>
      </c>
      <c r="T19" s="80">
        <v>0</v>
      </c>
      <c r="U19" s="80">
        <v>0</v>
      </c>
      <c r="V19" s="80">
        <v>63</v>
      </c>
      <c r="W19" s="80">
        <v>0</v>
      </c>
      <c r="X19" s="80">
        <v>117</v>
      </c>
      <c r="Y19" s="80">
        <v>620</v>
      </c>
      <c r="Z19" s="80">
        <v>295</v>
      </c>
      <c r="AA19" s="73">
        <f t="shared" si="5"/>
        <v>1155</v>
      </c>
      <c r="AB19" s="64">
        <v>54</v>
      </c>
    </row>
    <row r="20" spans="1:28" s="20" customFormat="1" ht="39.75" customHeight="1" hidden="1">
      <c r="A20" s="130" t="s">
        <v>6</v>
      </c>
      <c r="B20" s="10"/>
      <c r="C20" s="75">
        <f>P20+AA20+AB20</f>
        <v>867</v>
      </c>
      <c r="D20" s="62"/>
      <c r="E20" s="83">
        <v>130</v>
      </c>
      <c r="F20" s="83">
        <v>0</v>
      </c>
      <c r="G20" s="83">
        <v>25</v>
      </c>
      <c r="H20" s="83">
        <v>120</v>
      </c>
      <c r="I20" s="83">
        <v>150</v>
      </c>
      <c r="J20" s="83">
        <v>0</v>
      </c>
      <c r="K20" s="83">
        <v>0</v>
      </c>
      <c r="L20" s="83">
        <v>0</v>
      </c>
      <c r="M20" s="83">
        <v>0</v>
      </c>
      <c r="N20" s="83">
        <v>88</v>
      </c>
      <c r="O20" s="83">
        <v>0</v>
      </c>
      <c r="P20" s="142">
        <f t="shared" si="4"/>
        <v>513</v>
      </c>
      <c r="Q20" s="83">
        <v>0</v>
      </c>
      <c r="R20" s="6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114</v>
      </c>
      <c r="Z20" s="83">
        <v>240</v>
      </c>
      <c r="AA20" s="143">
        <f t="shared" si="5"/>
        <v>354</v>
      </c>
      <c r="AB20" s="144">
        <v>0</v>
      </c>
    </row>
    <row r="21" spans="1:28" s="20" customFormat="1" ht="45" customHeight="1" hidden="1">
      <c r="A21" s="130" t="s">
        <v>5</v>
      </c>
      <c r="B21" s="15" t="e">
        <f>B20/B19</f>
        <v>#DIV/0!</v>
      </c>
      <c r="C21" s="137">
        <f>C20/C19</f>
        <v>0.35975103734439834</v>
      </c>
      <c r="D21" s="140" t="e">
        <f aca="true" t="shared" si="6" ref="D21:AB21">D20/D19</f>
        <v>#DIV/0!</v>
      </c>
      <c r="E21" s="138">
        <f t="shared" si="6"/>
        <v>0.5909090909090909</v>
      </c>
      <c r="F21" s="138">
        <f t="shared" si="6"/>
        <v>0</v>
      </c>
      <c r="G21" s="138">
        <f t="shared" si="6"/>
        <v>0.5</v>
      </c>
      <c r="H21" s="138">
        <f t="shared" si="6"/>
        <v>0.6818181818181818</v>
      </c>
      <c r="I21" s="138">
        <f t="shared" si="6"/>
        <v>0.375</v>
      </c>
      <c r="J21" s="138" t="e">
        <f t="shared" si="6"/>
        <v>#DIV/0!</v>
      </c>
      <c r="K21" s="138" t="e">
        <f t="shared" si="6"/>
        <v>#DIV/0!</v>
      </c>
      <c r="L21" s="138" t="e">
        <f t="shared" si="6"/>
        <v>#DIV/0!</v>
      </c>
      <c r="M21" s="138" t="e">
        <f t="shared" si="6"/>
        <v>#DIV/0!</v>
      </c>
      <c r="N21" s="138">
        <f t="shared" si="6"/>
        <v>0.2983050847457627</v>
      </c>
      <c r="O21" s="138" t="e">
        <f t="shared" si="6"/>
        <v>#DIV/0!</v>
      </c>
      <c r="P21" s="137">
        <f t="shared" si="6"/>
        <v>0.42714404662781014</v>
      </c>
      <c r="Q21" s="138" t="e">
        <f t="shared" si="6"/>
        <v>#DIV/0!</v>
      </c>
      <c r="R21" s="138" t="e">
        <f t="shared" si="6"/>
        <v>#DIV/0!</v>
      </c>
      <c r="S21" s="138">
        <f t="shared" si="6"/>
        <v>0</v>
      </c>
      <c r="T21" s="138" t="e">
        <f t="shared" si="6"/>
        <v>#DIV/0!</v>
      </c>
      <c r="U21" s="138" t="e">
        <f t="shared" si="6"/>
        <v>#DIV/0!</v>
      </c>
      <c r="V21" s="138">
        <f t="shared" si="6"/>
        <v>0</v>
      </c>
      <c r="W21" s="138" t="e">
        <f t="shared" si="6"/>
        <v>#DIV/0!</v>
      </c>
      <c r="X21" s="138">
        <f t="shared" si="6"/>
        <v>0</v>
      </c>
      <c r="Y21" s="138">
        <f t="shared" si="6"/>
        <v>0.18387096774193548</v>
      </c>
      <c r="Z21" s="138">
        <f t="shared" si="6"/>
        <v>0.8135593220338984</v>
      </c>
      <c r="AA21" s="137">
        <f t="shared" si="6"/>
        <v>0.3064935064935065</v>
      </c>
      <c r="AB21" s="138">
        <f t="shared" si="6"/>
        <v>0</v>
      </c>
    </row>
    <row r="22" spans="1:28" s="20" customFormat="1" ht="45" customHeight="1">
      <c r="A22" s="130" t="s">
        <v>17</v>
      </c>
      <c r="B22" s="10"/>
      <c r="C22" s="67">
        <f aca="true" t="shared" si="7" ref="C22:C27">P22+AA22+AB22</f>
        <v>50</v>
      </c>
      <c r="D22" s="62"/>
      <c r="E22" s="86">
        <v>0</v>
      </c>
      <c r="F22" s="86">
        <v>0</v>
      </c>
      <c r="G22" s="86">
        <v>0</v>
      </c>
      <c r="H22" s="86">
        <v>0</v>
      </c>
      <c r="I22" s="86">
        <v>50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72">
        <f t="shared" si="4"/>
        <v>50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73">
        <f t="shared" si="5"/>
        <v>0</v>
      </c>
      <c r="AB22" s="86">
        <v>0</v>
      </c>
    </row>
    <row r="23" spans="1:28" s="20" customFormat="1" ht="45" customHeight="1" hidden="1">
      <c r="A23" s="130" t="s">
        <v>112</v>
      </c>
      <c r="B23" s="31" t="e">
        <f>B22/B20</f>
        <v>#DIV/0!</v>
      </c>
      <c r="C23" s="67">
        <f t="shared" si="7"/>
        <v>0</v>
      </c>
      <c r="D23" s="65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72">
        <f t="shared" si="4"/>
        <v>0</v>
      </c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73">
        <f t="shared" si="5"/>
        <v>0</v>
      </c>
      <c r="AB23" s="64"/>
    </row>
    <row r="24" spans="1:28" s="20" customFormat="1" ht="45" customHeight="1" hidden="1">
      <c r="A24" s="125" t="s">
        <v>110</v>
      </c>
      <c r="B24" s="10"/>
      <c r="C24" s="67">
        <f t="shared" si="7"/>
        <v>2736.74</v>
      </c>
      <c r="D24" s="62"/>
      <c r="E24" s="86">
        <v>139</v>
      </c>
      <c r="F24" s="86">
        <v>80</v>
      </c>
      <c r="G24" s="86">
        <v>291</v>
      </c>
      <c r="H24" s="86">
        <v>266</v>
      </c>
      <c r="I24" s="86">
        <v>1061</v>
      </c>
      <c r="J24" s="86">
        <v>200</v>
      </c>
      <c r="K24" s="86">
        <v>0</v>
      </c>
      <c r="L24" s="86">
        <v>0</v>
      </c>
      <c r="M24" s="86">
        <v>100</v>
      </c>
      <c r="N24" s="86">
        <v>90</v>
      </c>
      <c r="O24" s="86">
        <v>45</v>
      </c>
      <c r="P24" s="72">
        <f t="shared" si="4"/>
        <v>2272</v>
      </c>
      <c r="Q24" s="86">
        <v>31</v>
      </c>
      <c r="R24" s="86">
        <v>20</v>
      </c>
      <c r="S24" s="86">
        <v>70</v>
      </c>
      <c r="T24" s="86">
        <v>0</v>
      </c>
      <c r="U24" s="86">
        <v>180</v>
      </c>
      <c r="V24" s="86">
        <v>152</v>
      </c>
      <c r="W24" s="86">
        <v>0</v>
      </c>
      <c r="X24" s="86">
        <v>0</v>
      </c>
      <c r="Y24" s="86">
        <v>0</v>
      </c>
      <c r="Z24" s="86">
        <v>1.74</v>
      </c>
      <c r="AA24" s="73">
        <f t="shared" si="5"/>
        <v>454.74</v>
      </c>
      <c r="AB24" s="64">
        <v>10</v>
      </c>
    </row>
    <row r="25" spans="1:28" s="20" customFormat="1" ht="39.75" customHeight="1" hidden="1">
      <c r="A25" s="126" t="s">
        <v>10</v>
      </c>
      <c r="B25" s="10"/>
      <c r="C25" s="67">
        <f t="shared" si="7"/>
        <v>0</v>
      </c>
      <c r="D25" s="62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72">
        <f t="shared" si="4"/>
        <v>0</v>
      </c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73">
        <f t="shared" si="5"/>
        <v>0</v>
      </c>
      <c r="AB25" s="64"/>
    </row>
    <row r="26" spans="1:28" s="20" customFormat="1" ht="39.75" customHeight="1" hidden="1">
      <c r="A26" s="128" t="s">
        <v>5</v>
      </c>
      <c r="B26" s="15" t="e">
        <f>B25/B24</f>
        <v>#DIV/0!</v>
      </c>
      <c r="C26" s="67">
        <f t="shared" si="7"/>
        <v>0</v>
      </c>
      <c r="D26" s="62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72">
        <f t="shared" si="4"/>
        <v>0</v>
      </c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73">
        <f t="shared" si="5"/>
        <v>0</v>
      </c>
      <c r="AB26" s="64"/>
    </row>
    <row r="27" spans="1:28" s="20" customFormat="1" ht="39.75" customHeight="1">
      <c r="A27" s="126" t="s">
        <v>89</v>
      </c>
      <c r="B27" s="10"/>
      <c r="C27" s="67">
        <f t="shared" si="7"/>
        <v>1100</v>
      </c>
      <c r="D27" s="62"/>
      <c r="E27" s="63">
        <v>120</v>
      </c>
      <c r="F27" s="63">
        <v>0</v>
      </c>
      <c r="G27" s="63">
        <v>0</v>
      </c>
      <c r="H27" s="63">
        <v>0</v>
      </c>
      <c r="I27" s="63">
        <v>80</v>
      </c>
      <c r="J27" s="63">
        <v>0</v>
      </c>
      <c r="K27" s="63">
        <v>0</v>
      </c>
      <c r="L27" s="63">
        <v>0</v>
      </c>
      <c r="M27" s="63">
        <v>0</v>
      </c>
      <c r="N27" s="63">
        <v>80</v>
      </c>
      <c r="O27" s="63">
        <v>0</v>
      </c>
      <c r="P27" s="72">
        <f t="shared" si="4"/>
        <v>280</v>
      </c>
      <c r="Q27" s="63">
        <v>0</v>
      </c>
      <c r="R27" s="63">
        <v>0</v>
      </c>
      <c r="S27" s="63">
        <v>60</v>
      </c>
      <c r="T27" s="63">
        <v>0</v>
      </c>
      <c r="U27" s="63">
        <v>0</v>
      </c>
      <c r="V27" s="63">
        <v>63</v>
      </c>
      <c r="W27" s="63">
        <v>0</v>
      </c>
      <c r="X27" s="59">
        <v>0</v>
      </c>
      <c r="Y27" s="86">
        <v>543</v>
      </c>
      <c r="Z27" s="63">
        <v>100</v>
      </c>
      <c r="AA27" s="73">
        <f t="shared" si="5"/>
        <v>766</v>
      </c>
      <c r="AB27" s="63">
        <v>54</v>
      </c>
    </row>
    <row r="28" spans="1:28" s="20" customFormat="1" ht="39.75" customHeight="1" hidden="1">
      <c r="A28" s="128" t="s">
        <v>13</v>
      </c>
      <c r="B28" s="17" t="e">
        <f>B27/B19</f>
        <v>#DIV/0!</v>
      </c>
      <c r="C28" s="137">
        <f>C27/C19</f>
        <v>0.45643153526970953</v>
      </c>
      <c r="D28" s="137" t="e">
        <f aca="true" t="shared" si="8" ref="D28:AB28">D27/D19</f>
        <v>#DIV/0!</v>
      </c>
      <c r="E28" s="138">
        <f t="shared" si="8"/>
        <v>0.5454545454545454</v>
      </c>
      <c r="F28" s="138">
        <f t="shared" si="8"/>
        <v>0</v>
      </c>
      <c r="G28" s="138">
        <f t="shared" si="8"/>
        <v>0</v>
      </c>
      <c r="H28" s="138">
        <f t="shared" si="8"/>
        <v>0</v>
      </c>
      <c r="I28" s="138">
        <f t="shared" si="8"/>
        <v>0.2</v>
      </c>
      <c r="J28" s="138" t="e">
        <f t="shared" si="8"/>
        <v>#DIV/0!</v>
      </c>
      <c r="K28" s="138" t="e">
        <f t="shared" si="8"/>
        <v>#DIV/0!</v>
      </c>
      <c r="L28" s="138" t="e">
        <f t="shared" si="8"/>
        <v>#DIV/0!</v>
      </c>
      <c r="M28" s="138" t="e">
        <f t="shared" si="8"/>
        <v>#DIV/0!</v>
      </c>
      <c r="N28" s="138">
        <f t="shared" si="8"/>
        <v>0.2711864406779661</v>
      </c>
      <c r="O28" s="138" t="e">
        <f t="shared" si="8"/>
        <v>#DIV/0!</v>
      </c>
      <c r="P28" s="137">
        <f t="shared" si="8"/>
        <v>0.2331390507910075</v>
      </c>
      <c r="Q28" s="138" t="e">
        <f t="shared" si="8"/>
        <v>#DIV/0!</v>
      </c>
      <c r="R28" s="138" t="e">
        <f t="shared" si="8"/>
        <v>#DIV/0!</v>
      </c>
      <c r="S28" s="138">
        <f t="shared" si="8"/>
        <v>1</v>
      </c>
      <c r="T28" s="138" t="e">
        <f t="shared" si="8"/>
        <v>#DIV/0!</v>
      </c>
      <c r="U28" s="138" t="e">
        <f t="shared" si="8"/>
        <v>#DIV/0!</v>
      </c>
      <c r="V28" s="138">
        <f t="shared" si="8"/>
        <v>1</v>
      </c>
      <c r="W28" s="138" t="e">
        <f t="shared" si="8"/>
        <v>#DIV/0!</v>
      </c>
      <c r="X28" s="138">
        <f t="shared" si="8"/>
        <v>0</v>
      </c>
      <c r="Y28" s="138">
        <f t="shared" si="8"/>
        <v>0.8758064516129033</v>
      </c>
      <c r="Z28" s="138">
        <f t="shared" si="8"/>
        <v>0.3389830508474576</v>
      </c>
      <c r="AA28" s="137">
        <f t="shared" si="8"/>
        <v>0.6632034632034632</v>
      </c>
      <c r="AB28" s="138">
        <f t="shared" si="8"/>
        <v>1</v>
      </c>
    </row>
    <row r="29" spans="1:28" s="20" customFormat="1" ht="39.75" customHeight="1" hidden="1">
      <c r="A29" s="126" t="s">
        <v>109</v>
      </c>
      <c r="B29" s="10"/>
      <c r="C29" s="67">
        <f>P29+AA29+AB29</f>
        <v>50</v>
      </c>
      <c r="D29" s="62"/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50</v>
      </c>
      <c r="N29" s="63">
        <v>0</v>
      </c>
      <c r="O29" s="63">
        <v>0</v>
      </c>
      <c r="P29" s="72">
        <f t="shared" si="4"/>
        <v>50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59">
        <v>0</v>
      </c>
      <c r="Y29" s="86">
        <v>0</v>
      </c>
      <c r="Z29" s="63">
        <v>0</v>
      </c>
      <c r="AA29" s="73">
        <f t="shared" si="5"/>
        <v>0</v>
      </c>
      <c r="AB29" s="63">
        <v>0</v>
      </c>
    </row>
    <row r="30" spans="1:28" s="20" customFormat="1" ht="39.75" customHeight="1" hidden="1">
      <c r="A30" s="126" t="s">
        <v>13</v>
      </c>
      <c r="B30" s="17" t="e">
        <f>B29/B24</f>
        <v>#DIV/0!</v>
      </c>
      <c r="C30" s="137">
        <f>C29/C24</f>
        <v>0.01826991237750024</v>
      </c>
      <c r="D30" s="137" t="e">
        <f aca="true" t="shared" si="9" ref="D30:AB30">D29/D24</f>
        <v>#DIV/0!</v>
      </c>
      <c r="E30" s="138">
        <f t="shared" si="9"/>
        <v>0</v>
      </c>
      <c r="F30" s="138">
        <f t="shared" si="9"/>
        <v>0</v>
      </c>
      <c r="G30" s="138">
        <f t="shared" si="9"/>
        <v>0</v>
      </c>
      <c r="H30" s="138">
        <f t="shared" si="9"/>
        <v>0</v>
      </c>
      <c r="I30" s="138">
        <f t="shared" si="9"/>
        <v>0</v>
      </c>
      <c r="J30" s="138">
        <f t="shared" si="9"/>
        <v>0</v>
      </c>
      <c r="K30" s="138" t="e">
        <f t="shared" si="9"/>
        <v>#DIV/0!</v>
      </c>
      <c r="L30" s="138" t="e">
        <f t="shared" si="9"/>
        <v>#DIV/0!</v>
      </c>
      <c r="M30" s="138">
        <f t="shared" si="9"/>
        <v>0.5</v>
      </c>
      <c r="N30" s="138">
        <f t="shared" si="9"/>
        <v>0</v>
      </c>
      <c r="O30" s="138">
        <f t="shared" si="9"/>
        <v>0</v>
      </c>
      <c r="P30" s="137">
        <f t="shared" si="9"/>
        <v>0.022007042253521125</v>
      </c>
      <c r="Q30" s="138">
        <f t="shared" si="9"/>
        <v>0</v>
      </c>
      <c r="R30" s="138">
        <f t="shared" si="9"/>
        <v>0</v>
      </c>
      <c r="S30" s="138">
        <f t="shared" si="9"/>
        <v>0</v>
      </c>
      <c r="T30" s="138" t="e">
        <f t="shared" si="9"/>
        <v>#DIV/0!</v>
      </c>
      <c r="U30" s="138">
        <f t="shared" si="9"/>
        <v>0</v>
      </c>
      <c r="V30" s="138">
        <f t="shared" si="9"/>
        <v>0</v>
      </c>
      <c r="W30" s="138" t="e">
        <f t="shared" si="9"/>
        <v>#DIV/0!</v>
      </c>
      <c r="X30" s="138" t="e">
        <f t="shared" si="9"/>
        <v>#DIV/0!</v>
      </c>
      <c r="Y30" s="138" t="e">
        <f t="shared" si="9"/>
        <v>#DIV/0!</v>
      </c>
      <c r="Z30" s="138">
        <f t="shared" si="9"/>
        <v>0</v>
      </c>
      <c r="AA30" s="137">
        <f t="shared" si="9"/>
        <v>0</v>
      </c>
      <c r="AB30" s="137">
        <f t="shared" si="9"/>
        <v>0</v>
      </c>
    </row>
    <row r="31" spans="1:28" s="20" customFormat="1" ht="39.75" customHeight="1" hidden="1">
      <c r="A31" s="130" t="s">
        <v>90</v>
      </c>
      <c r="B31" s="10"/>
      <c r="C31" s="67">
        <f>P31+AA31+AB31</f>
        <v>780</v>
      </c>
      <c r="D31" s="62"/>
      <c r="E31" s="63">
        <v>90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62</v>
      </c>
      <c r="O31" s="63">
        <v>0</v>
      </c>
      <c r="P31" s="72">
        <f t="shared" si="4"/>
        <v>152</v>
      </c>
      <c r="Q31" s="63">
        <v>0</v>
      </c>
      <c r="R31" s="63">
        <v>0</v>
      </c>
      <c r="S31" s="63">
        <v>0</v>
      </c>
      <c r="T31" s="141">
        <v>0</v>
      </c>
      <c r="U31" s="63">
        <v>0</v>
      </c>
      <c r="V31" s="63">
        <v>63</v>
      </c>
      <c r="W31" s="63">
        <v>0</v>
      </c>
      <c r="X31" s="59">
        <v>0</v>
      </c>
      <c r="Y31" s="86">
        <v>456</v>
      </c>
      <c r="Z31" s="63">
        <v>55</v>
      </c>
      <c r="AA31" s="73">
        <f t="shared" si="5"/>
        <v>574</v>
      </c>
      <c r="AB31" s="63">
        <v>54</v>
      </c>
    </row>
    <row r="32" spans="1:28" s="20" customFormat="1" ht="39.75" customHeight="1" hidden="1">
      <c r="A32" s="128" t="s">
        <v>13</v>
      </c>
      <c r="B32" s="15" t="e">
        <f>B31/B19</f>
        <v>#DIV/0!</v>
      </c>
      <c r="C32" s="137">
        <f>C31/C19</f>
        <v>0.3236514522821577</v>
      </c>
      <c r="D32" s="137" t="e">
        <f aca="true" t="shared" si="10" ref="D32:AB32">D31/D19</f>
        <v>#DIV/0!</v>
      </c>
      <c r="E32" s="138">
        <f t="shared" si="10"/>
        <v>0.4090909090909091</v>
      </c>
      <c r="F32" s="138">
        <f t="shared" si="10"/>
        <v>0</v>
      </c>
      <c r="G32" s="138">
        <f t="shared" si="10"/>
        <v>0</v>
      </c>
      <c r="H32" s="138">
        <f t="shared" si="10"/>
        <v>0</v>
      </c>
      <c r="I32" s="138">
        <f t="shared" si="10"/>
        <v>0</v>
      </c>
      <c r="J32" s="138" t="e">
        <f t="shared" si="10"/>
        <v>#DIV/0!</v>
      </c>
      <c r="K32" s="138" t="e">
        <f t="shared" si="10"/>
        <v>#DIV/0!</v>
      </c>
      <c r="L32" s="138" t="e">
        <f t="shared" si="10"/>
        <v>#DIV/0!</v>
      </c>
      <c r="M32" s="138" t="e">
        <f t="shared" si="10"/>
        <v>#DIV/0!</v>
      </c>
      <c r="N32" s="138">
        <f t="shared" si="10"/>
        <v>0.21016949152542372</v>
      </c>
      <c r="O32" s="138" t="e">
        <f t="shared" si="10"/>
        <v>#DIV/0!</v>
      </c>
      <c r="P32" s="137">
        <f t="shared" si="10"/>
        <v>0.12656119900083265</v>
      </c>
      <c r="Q32" s="138" t="e">
        <f t="shared" si="10"/>
        <v>#DIV/0!</v>
      </c>
      <c r="R32" s="138" t="e">
        <f t="shared" si="10"/>
        <v>#DIV/0!</v>
      </c>
      <c r="S32" s="138">
        <f t="shared" si="10"/>
        <v>0</v>
      </c>
      <c r="T32" s="138" t="e">
        <f t="shared" si="10"/>
        <v>#DIV/0!</v>
      </c>
      <c r="U32" s="138" t="e">
        <f t="shared" si="10"/>
        <v>#DIV/0!</v>
      </c>
      <c r="V32" s="138">
        <f t="shared" si="10"/>
        <v>1</v>
      </c>
      <c r="W32" s="138" t="e">
        <f t="shared" si="10"/>
        <v>#DIV/0!</v>
      </c>
      <c r="X32" s="138">
        <f t="shared" si="10"/>
        <v>0</v>
      </c>
      <c r="Y32" s="138">
        <f t="shared" si="10"/>
        <v>0.7354838709677419</v>
      </c>
      <c r="Z32" s="138">
        <f t="shared" si="10"/>
        <v>0.1864406779661017</v>
      </c>
      <c r="AA32" s="137">
        <f t="shared" si="10"/>
        <v>0.49696969696969695</v>
      </c>
      <c r="AB32" s="138">
        <f t="shared" si="10"/>
        <v>1</v>
      </c>
    </row>
    <row r="33" spans="1:28" s="20" customFormat="1" ht="39.75" customHeight="1" hidden="1">
      <c r="A33" s="130" t="s">
        <v>91</v>
      </c>
      <c r="B33" s="10"/>
      <c r="C33" s="67">
        <f>P33+AA33+AB33</f>
        <v>1630</v>
      </c>
      <c r="D33" s="62"/>
      <c r="E33" s="86">
        <v>139</v>
      </c>
      <c r="F33" s="86">
        <v>0</v>
      </c>
      <c r="G33" s="86">
        <v>120</v>
      </c>
      <c r="H33" s="86">
        <v>266</v>
      </c>
      <c r="I33" s="86">
        <v>527</v>
      </c>
      <c r="J33" s="86">
        <v>150</v>
      </c>
      <c r="K33" s="86">
        <v>0</v>
      </c>
      <c r="L33" s="86">
        <v>0</v>
      </c>
      <c r="M33" s="86">
        <v>100</v>
      </c>
      <c r="N33" s="86">
        <v>0</v>
      </c>
      <c r="O33" s="86">
        <v>45</v>
      </c>
      <c r="P33" s="72">
        <f t="shared" si="4"/>
        <v>1347</v>
      </c>
      <c r="Q33" s="86">
        <v>31</v>
      </c>
      <c r="R33" s="86">
        <v>20</v>
      </c>
      <c r="S33" s="86">
        <v>70</v>
      </c>
      <c r="T33" s="86">
        <v>0</v>
      </c>
      <c r="U33" s="86">
        <v>0</v>
      </c>
      <c r="V33" s="86">
        <v>152</v>
      </c>
      <c r="W33" s="86">
        <v>0</v>
      </c>
      <c r="X33" s="86">
        <v>0</v>
      </c>
      <c r="Y33" s="86">
        <v>0</v>
      </c>
      <c r="Z33" s="86">
        <v>0</v>
      </c>
      <c r="AA33" s="73">
        <f t="shared" si="5"/>
        <v>273</v>
      </c>
      <c r="AB33" s="86">
        <v>10</v>
      </c>
    </row>
    <row r="34" spans="1:28" s="20" customFormat="1" ht="39.75" customHeight="1" hidden="1">
      <c r="A34" s="128" t="s">
        <v>13</v>
      </c>
      <c r="B34" s="15" t="e">
        <f>B33/B24</f>
        <v>#DIV/0!</v>
      </c>
      <c r="C34" s="137">
        <f>C33/C24</f>
        <v>0.5955991435065078</v>
      </c>
      <c r="D34" s="137" t="e">
        <f aca="true" t="shared" si="11" ref="D34:AB34">D33/D24</f>
        <v>#DIV/0!</v>
      </c>
      <c r="E34" s="137">
        <f t="shared" si="11"/>
        <v>1</v>
      </c>
      <c r="F34" s="138">
        <f t="shared" si="11"/>
        <v>0</v>
      </c>
      <c r="G34" s="138">
        <f t="shared" si="11"/>
        <v>0.41237113402061853</v>
      </c>
      <c r="H34" s="138">
        <f t="shared" si="11"/>
        <v>1</v>
      </c>
      <c r="I34" s="138">
        <f t="shared" si="11"/>
        <v>0.49670122525918947</v>
      </c>
      <c r="J34" s="138">
        <f t="shared" si="11"/>
        <v>0.75</v>
      </c>
      <c r="K34" s="138" t="e">
        <f t="shared" si="11"/>
        <v>#DIV/0!</v>
      </c>
      <c r="L34" s="138" t="e">
        <f t="shared" si="11"/>
        <v>#DIV/0!</v>
      </c>
      <c r="M34" s="138">
        <f t="shared" si="11"/>
        <v>1</v>
      </c>
      <c r="N34" s="138">
        <f t="shared" si="11"/>
        <v>0</v>
      </c>
      <c r="O34" s="138">
        <f t="shared" si="11"/>
        <v>1</v>
      </c>
      <c r="P34" s="137">
        <f t="shared" si="11"/>
        <v>0.5928697183098591</v>
      </c>
      <c r="Q34" s="138">
        <f t="shared" si="11"/>
        <v>1</v>
      </c>
      <c r="R34" s="138">
        <f t="shared" si="11"/>
        <v>1</v>
      </c>
      <c r="S34" s="138">
        <f t="shared" si="11"/>
        <v>1</v>
      </c>
      <c r="T34" s="138" t="e">
        <f t="shared" si="11"/>
        <v>#DIV/0!</v>
      </c>
      <c r="U34" s="138">
        <f t="shared" si="11"/>
        <v>0</v>
      </c>
      <c r="V34" s="138">
        <f t="shared" si="11"/>
        <v>1</v>
      </c>
      <c r="W34" s="138" t="e">
        <f t="shared" si="11"/>
        <v>#DIV/0!</v>
      </c>
      <c r="X34" s="138" t="e">
        <f t="shared" si="11"/>
        <v>#DIV/0!</v>
      </c>
      <c r="Y34" s="138" t="e">
        <f t="shared" si="11"/>
        <v>#DIV/0!</v>
      </c>
      <c r="Z34" s="138">
        <f t="shared" si="11"/>
        <v>0</v>
      </c>
      <c r="AA34" s="137">
        <f t="shared" si="11"/>
        <v>0.6003430531732419</v>
      </c>
      <c r="AB34" s="138">
        <f t="shared" si="11"/>
        <v>1</v>
      </c>
    </row>
    <row r="35" spans="1:28" s="20" customFormat="1" ht="39.75" customHeight="1" hidden="1">
      <c r="A35" s="131" t="s">
        <v>7</v>
      </c>
      <c r="B35" s="10"/>
      <c r="C35" s="67">
        <f>P35+AA35+AB35</f>
        <v>2785</v>
      </c>
      <c r="D35" s="62"/>
      <c r="E35" s="80">
        <v>300</v>
      </c>
      <c r="F35" s="80">
        <v>150</v>
      </c>
      <c r="G35" s="80">
        <v>0</v>
      </c>
      <c r="H35" s="80">
        <v>130</v>
      </c>
      <c r="I35" s="80">
        <v>320</v>
      </c>
      <c r="J35" s="80">
        <v>0</v>
      </c>
      <c r="K35" s="80">
        <v>0</v>
      </c>
      <c r="L35" s="80">
        <v>674</v>
      </c>
      <c r="M35" s="80">
        <v>0</v>
      </c>
      <c r="N35" s="80">
        <v>150</v>
      </c>
      <c r="O35" s="80">
        <v>50</v>
      </c>
      <c r="P35" s="72">
        <f t="shared" si="4"/>
        <v>1774</v>
      </c>
      <c r="Q35" s="86">
        <v>0</v>
      </c>
      <c r="R35" s="86">
        <v>0</v>
      </c>
      <c r="S35" s="86">
        <v>30</v>
      </c>
      <c r="T35" s="86">
        <v>0</v>
      </c>
      <c r="U35" s="86">
        <v>0</v>
      </c>
      <c r="V35" s="86">
        <v>150</v>
      </c>
      <c r="W35" s="86">
        <v>0</v>
      </c>
      <c r="X35" s="86">
        <v>0</v>
      </c>
      <c r="Y35" s="86">
        <v>500</v>
      </c>
      <c r="Z35" s="86">
        <v>305</v>
      </c>
      <c r="AA35" s="73">
        <f t="shared" si="5"/>
        <v>985</v>
      </c>
      <c r="AB35" s="86">
        <v>26</v>
      </c>
    </row>
    <row r="36" spans="1:28" s="20" customFormat="1" ht="39.75" customHeight="1" hidden="1">
      <c r="A36" s="130" t="s">
        <v>92</v>
      </c>
      <c r="B36" s="10"/>
      <c r="C36" s="67">
        <f>P36+AA36+AB36</f>
        <v>1750</v>
      </c>
      <c r="D36" s="62"/>
      <c r="E36" s="86">
        <v>345</v>
      </c>
      <c r="F36" s="86">
        <v>0</v>
      </c>
      <c r="G36" s="86">
        <v>50</v>
      </c>
      <c r="H36" s="86">
        <v>160</v>
      </c>
      <c r="I36" s="86">
        <v>310</v>
      </c>
      <c r="J36" s="86">
        <v>0</v>
      </c>
      <c r="K36" s="86">
        <v>0</v>
      </c>
      <c r="L36" s="86">
        <v>410</v>
      </c>
      <c r="M36" s="86">
        <v>0</v>
      </c>
      <c r="N36" s="86">
        <v>0</v>
      </c>
      <c r="O36" s="86">
        <v>0</v>
      </c>
      <c r="P36" s="72">
        <f t="shared" si="4"/>
        <v>1275</v>
      </c>
      <c r="Q36" s="86">
        <v>0</v>
      </c>
      <c r="R36" s="63">
        <v>0</v>
      </c>
      <c r="S36" s="86">
        <v>0</v>
      </c>
      <c r="T36" s="86">
        <v>0</v>
      </c>
      <c r="U36" s="86">
        <v>0</v>
      </c>
      <c r="V36" s="86">
        <v>150</v>
      </c>
      <c r="W36" s="86">
        <v>0</v>
      </c>
      <c r="X36" s="86">
        <v>0</v>
      </c>
      <c r="Y36" s="86">
        <v>300</v>
      </c>
      <c r="Z36" s="86">
        <v>0</v>
      </c>
      <c r="AA36" s="73">
        <f t="shared" si="5"/>
        <v>450</v>
      </c>
      <c r="AB36" s="86">
        <v>25</v>
      </c>
    </row>
    <row r="37" spans="1:28" s="20" customFormat="1" ht="39.75" customHeight="1" hidden="1">
      <c r="A37" s="128" t="s">
        <v>163</v>
      </c>
      <c r="B37" s="15" t="e">
        <f>B36/B35</f>
        <v>#DIV/0!</v>
      </c>
      <c r="C37" s="145">
        <f>C36/C35</f>
        <v>0.6283662477558348</v>
      </c>
      <c r="D37" s="145" t="e">
        <f aca="true" t="shared" si="12" ref="D37:AB37">D36/D35</f>
        <v>#DIV/0!</v>
      </c>
      <c r="E37" s="145">
        <f t="shared" si="12"/>
        <v>1.15</v>
      </c>
      <c r="F37" s="145">
        <f t="shared" si="12"/>
        <v>0</v>
      </c>
      <c r="G37" s="145" t="e">
        <f t="shared" si="12"/>
        <v>#DIV/0!</v>
      </c>
      <c r="H37" s="145">
        <f t="shared" si="12"/>
        <v>1.2307692307692308</v>
      </c>
      <c r="I37" s="145">
        <f t="shared" si="12"/>
        <v>0.96875</v>
      </c>
      <c r="J37" s="145" t="e">
        <f t="shared" si="12"/>
        <v>#DIV/0!</v>
      </c>
      <c r="K37" s="145" t="e">
        <f t="shared" si="12"/>
        <v>#DIV/0!</v>
      </c>
      <c r="L37" s="145">
        <f t="shared" si="12"/>
        <v>0.6083086053412463</v>
      </c>
      <c r="M37" s="145" t="e">
        <f t="shared" si="12"/>
        <v>#DIV/0!</v>
      </c>
      <c r="N37" s="145">
        <f t="shared" si="12"/>
        <v>0</v>
      </c>
      <c r="O37" s="145">
        <f t="shared" si="12"/>
        <v>0</v>
      </c>
      <c r="P37" s="145">
        <f t="shared" si="12"/>
        <v>0.7187147688838782</v>
      </c>
      <c r="Q37" s="145" t="e">
        <f t="shared" si="12"/>
        <v>#DIV/0!</v>
      </c>
      <c r="R37" s="145" t="e">
        <f t="shared" si="12"/>
        <v>#DIV/0!</v>
      </c>
      <c r="S37" s="145">
        <f t="shared" si="12"/>
        <v>0</v>
      </c>
      <c r="T37" s="145" t="e">
        <f t="shared" si="12"/>
        <v>#DIV/0!</v>
      </c>
      <c r="U37" s="145" t="e">
        <f t="shared" si="12"/>
        <v>#DIV/0!</v>
      </c>
      <c r="V37" s="145">
        <f t="shared" si="12"/>
        <v>1</v>
      </c>
      <c r="W37" s="145" t="e">
        <f t="shared" si="12"/>
        <v>#DIV/0!</v>
      </c>
      <c r="X37" s="145" t="e">
        <f t="shared" si="12"/>
        <v>#DIV/0!</v>
      </c>
      <c r="Y37" s="145">
        <f t="shared" si="12"/>
        <v>0.6</v>
      </c>
      <c r="Z37" s="145">
        <f t="shared" si="12"/>
        <v>0</v>
      </c>
      <c r="AA37" s="145">
        <f t="shared" si="12"/>
        <v>0.45685279187817257</v>
      </c>
      <c r="AB37" s="145">
        <f t="shared" si="12"/>
        <v>0.9615384615384616</v>
      </c>
    </row>
    <row r="38" spans="1:28" s="20" customFormat="1" ht="39.75" customHeight="1" hidden="1">
      <c r="A38" s="132" t="s">
        <v>16</v>
      </c>
      <c r="B38" s="10"/>
      <c r="C38" s="67">
        <f>P38+AA38+AB38</f>
        <v>1200</v>
      </c>
      <c r="D38" s="62"/>
      <c r="E38" s="83">
        <v>390</v>
      </c>
      <c r="F38" s="83">
        <v>0</v>
      </c>
      <c r="G38" s="83">
        <v>50</v>
      </c>
      <c r="H38" s="83">
        <v>110</v>
      </c>
      <c r="I38" s="83">
        <v>150</v>
      </c>
      <c r="J38" s="83">
        <v>0</v>
      </c>
      <c r="K38" s="83">
        <v>0</v>
      </c>
      <c r="L38" s="83">
        <v>140</v>
      </c>
      <c r="M38" s="83">
        <v>0</v>
      </c>
      <c r="N38" s="83">
        <v>0</v>
      </c>
      <c r="O38" s="83">
        <v>0</v>
      </c>
      <c r="P38" s="72">
        <f t="shared" si="4"/>
        <v>840</v>
      </c>
      <c r="Q38" s="83">
        <v>0</v>
      </c>
      <c r="R38" s="63">
        <v>0</v>
      </c>
      <c r="S38" s="83">
        <v>0</v>
      </c>
      <c r="T38" s="83">
        <v>0</v>
      </c>
      <c r="U38" s="83">
        <v>0</v>
      </c>
      <c r="V38" s="83">
        <v>100</v>
      </c>
      <c r="W38" s="83">
        <v>0</v>
      </c>
      <c r="X38" s="83">
        <v>0</v>
      </c>
      <c r="Y38" s="83">
        <v>250</v>
      </c>
      <c r="Z38" s="83">
        <v>0</v>
      </c>
      <c r="AA38" s="73">
        <f t="shared" si="5"/>
        <v>350</v>
      </c>
      <c r="AB38" s="64">
        <v>10</v>
      </c>
    </row>
    <row r="39" spans="1:28" s="9" customFormat="1" ht="39.75" customHeight="1">
      <c r="A39" s="125" t="s">
        <v>11</v>
      </c>
      <c r="B39" s="10"/>
      <c r="C39" s="67">
        <f>P39+AA39+AB39</f>
        <v>4500</v>
      </c>
      <c r="D39" s="62"/>
      <c r="E39" s="63">
        <v>1300</v>
      </c>
      <c r="F39" s="63">
        <v>100</v>
      </c>
      <c r="G39" s="63">
        <v>200</v>
      </c>
      <c r="H39" s="63">
        <v>200</v>
      </c>
      <c r="I39" s="63">
        <v>300</v>
      </c>
      <c r="J39" s="63">
        <v>100</v>
      </c>
      <c r="K39" s="63">
        <v>0</v>
      </c>
      <c r="L39" s="63">
        <v>600</v>
      </c>
      <c r="M39" s="63">
        <v>100</v>
      </c>
      <c r="N39" s="63">
        <v>200</v>
      </c>
      <c r="O39" s="63">
        <v>50</v>
      </c>
      <c r="P39" s="72">
        <f t="shared" si="4"/>
        <v>3150</v>
      </c>
      <c r="Q39" s="63">
        <v>100</v>
      </c>
      <c r="R39" s="63">
        <v>0</v>
      </c>
      <c r="S39" s="63">
        <v>50</v>
      </c>
      <c r="T39" s="63">
        <v>10</v>
      </c>
      <c r="U39" s="63">
        <v>100</v>
      </c>
      <c r="V39" s="63">
        <v>200</v>
      </c>
      <c r="W39" s="63">
        <v>10</v>
      </c>
      <c r="X39" s="63">
        <v>100</v>
      </c>
      <c r="Y39" s="63">
        <v>400</v>
      </c>
      <c r="Z39" s="63">
        <v>300</v>
      </c>
      <c r="AA39" s="73">
        <f t="shared" si="5"/>
        <v>1270</v>
      </c>
      <c r="AB39" s="78">
        <v>80</v>
      </c>
    </row>
    <row r="40" spans="1:28" s="9" customFormat="1" ht="39.75" customHeight="1">
      <c r="A40" s="133" t="s">
        <v>111</v>
      </c>
      <c r="B40" s="10"/>
      <c r="C40" s="75">
        <f>C42+C43+C44+C45</f>
        <v>2165</v>
      </c>
      <c r="D40" s="62"/>
      <c r="E40" s="63">
        <f>E42+E43+E44+E45</f>
        <v>490</v>
      </c>
      <c r="F40" s="63">
        <f aca="true" t="shared" si="13" ref="F40:P40">F42+F43+F44+F45</f>
        <v>0</v>
      </c>
      <c r="G40" s="63">
        <f t="shared" si="13"/>
        <v>72</v>
      </c>
      <c r="H40" s="63">
        <f t="shared" si="13"/>
        <v>0</v>
      </c>
      <c r="I40" s="63">
        <f t="shared" si="13"/>
        <v>210</v>
      </c>
      <c r="J40" s="63">
        <f t="shared" si="13"/>
        <v>0</v>
      </c>
      <c r="K40" s="63">
        <f t="shared" si="13"/>
        <v>0</v>
      </c>
      <c r="L40" s="63">
        <f t="shared" si="13"/>
        <v>655</v>
      </c>
      <c r="M40" s="63">
        <f t="shared" si="13"/>
        <v>0</v>
      </c>
      <c r="N40" s="63">
        <f t="shared" si="13"/>
        <v>0</v>
      </c>
      <c r="O40" s="63">
        <f t="shared" si="13"/>
        <v>0</v>
      </c>
      <c r="P40" s="63">
        <f t="shared" si="13"/>
        <v>1427</v>
      </c>
      <c r="Q40" s="63">
        <f>Q42+Q43+Q44+Q45</f>
        <v>105</v>
      </c>
      <c r="R40" s="63">
        <f>R42+R43+R44+R45</f>
        <v>0</v>
      </c>
      <c r="S40" s="63">
        <f aca="true" t="shared" si="14" ref="S40:AB40">S42+S43+S44+S45</f>
        <v>0</v>
      </c>
      <c r="T40" s="63">
        <f t="shared" si="14"/>
        <v>0</v>
      </c>
      <c r="U40" s="63">
        <f t="shared" si="14"/>
        <v>0</v>
      </c>
      <c r="V40" s="63">
        <f t="shared" si="14"/>
        <v>120</v>
      </c>
      <c r="W40" s="63">
        <f t="shared" si="14"/>
        <v>0</v>
      </c>
      <c r="X40" s="63">
        <f t="shared" si="14"/>
        <v>0</v>
      </c>
      <c r="Y40" s="63">
        <f t="shared" si="14"/>
        <v>283</v>
      </c>
      <c r="Z40" s="63">
        <f t="shared" si="14"/>
        <v>160</v>
      </c>
      <c r="AA40" s="67">
        <f t="shared" si="14"/>
        <v>668</v>
      </c>
      <c r="AB40" s="63">
        <f t="shared" si="14"/>
        <v>70</v>
      </c>
    </row>
    <row r="41" spans="1:28" s="9" customFormat="1" ht="39.75" customHeight="1">
      <c r="A41" s="128" t="s">
        <v>1</v>
      </c>
      <c r="B41" s="23" t="e">
        <f>B40/B39</f>
        <v>#DIV/0!</v>
      </c>
      <c r="C41" s="90">
        <f>C40/C39</f>
        <v>0.4811111111111111</v>
      </c>
      <c r="D41" s="90" t="e">
        <f aca="true" t="shared" si="15" ref="D41:AB41">D40/D39</f>
        <v>#DIV/0!</v>
      </c>
      <c r="E41" s="91">
        <f t="shared" si="15"/>
        <v>0.3769230769230769</v>
      </c>
      <c r="F41" s="91">
        <f t="shared" si="15"/>
        <v>0</v>
      </c>
      <c r="G41" s="91">
        <f t="shared" si="15"/>
        <v>0.36</v>
      </c>
      <c r="H41" s="91">
        <f t="shared" si="15"/>
        <v>0</v>
      </c>
      <c r="I41" s="91">
        <f t="shared" si="15"/>
        <v>0.7</v>
      </c>
      <c r="J41" s="91">
        <f t="shared" si="15"/>
        <v>0</v>
      </c>
      <c r="K41" s="91" t="e">
        <f t="shared" si="15"/>
        <v>#DIV/0!</v>
      </c>
      <c r="L41" s="91">
        <f t="shared" si="15"/>
        <v>1.0916666666666666</v>
      </c>
      <c r="M41" s="91">
        <f t="shared" si="15"/>
        <v>0</v>
      </c>
      <c r="N41" s="91">
        <f t="shared" si="15"/>
        <v>0</v>
      </c>
      <c r="O41" s="91">
        <f t="shared" si="15"/>
        <v>0</v>
      </c>
      <c r="P41" s="90">
        <f t="shared" si="15"/>
        <v>0.45301587301587304</v>
      </c>
      <c r="Q41" s="91">
        <f t="shared" si="15"/>
        <v>1.05</v>
      </c>
      <c r="R41" s="91" t="e">
        <f t="shared" si="15"/>
        <v>#DIV/0!</v>
      </c>
      <c r="S41" s="91">
        <f t="shared" si="15"/>
        <v>0</v>
      </c>
      <c r="T41" s="91">
        <f t="shared" si="15"/>
        <v>0</v>
      </c>
      <c r="U41" s="91">
        <f t="shared" si="15"/>
        <v>0</v>
      </c>
      <c r="V41" s="91">
        <f t="shared" si="15"/>
        <v>0.6</v>
      </c>
      <c r="W41" s="91">
        <f t="shared" si="15"/>
        <v>0</v>
      </c>
      <c r="X41" s="91">
        <f t="shared" si="15"/>
        <v>0</v>
      </c>
      <c r="Y41" s="91">
        <f t="shared" si="15"/>
        <v>0.7075</v>
      </c>
      <c r="Z41" s="91">
        <f t="shared" si="15"/>
        <v>0.5333333333333333</v>
      </c>
      <c r="AA41" s="90">
        <f t="shared" si="15"/>
        <v>0.525984251968504</v>
      </c>
      <c r="AB41" s="91">
        <f t="shared" si="15"/>
        <v>0.875</v>
      </c>
    </row>
    <row r="42" spans="1:28" s="9" customFormat="1" ht="39.75" customHeight="1">
      <c r="A42" s="128" t="s">
        <v>86</v>
      </c>
      <c r="B42" s="10"/>
      <c r="C42" s="75">
        <f aca="true" t="shared" si="16" ref="C42:C52">P42+AA42+AB42</f>
        <v>1105</v>
      </c>
      <c r="D42" s="62"/>
      <c r="E42" s="93">
        <v>348</v>
      </c>
      <c r="F42" s="93">
        <v>0</v>
      </c>
      <c r="G42" s="93">
        <v>72</v>
      </c>
      <c r="H42" s="93">
        <v>0</v>
      </c>
      <c r="I42" s="93">
        <v>60</v>
      </c>
      <c r="J42" s="93">
        <v>0</v>
      </c>
      <c r="K42" s="93">
        <v>0</v>
      </c>
      <c r="L42" s="93">
        <v>350</v>
      </c>
      <c r="M42" s="93">
        <v>0</v>
      </c>
      <c r="N42" s="93">
        <v>0</v>
      </c>
      <c r="O42" s="93">
        <v>0</v>
      </c>
      <c r="P42" s="94">
        <f>E42+F42+G42+H42+I42+J42+K42+L42+M42+N42+O42</f>
        <v>830</v>
      </c>
      <c r="Q42" s="93">
        <v>70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3">
        <v>0</v>
      </c>
      <c r="Z42" s="93">
        <v>160</v>
      </c>
      <c r="AA42" s="95">
        <f aca="true" t="shared" si="17" ref="AA42:AA50">Q42+S42+T42+U42+V42+W42+Y42+Z42</f>
        <v>230</v>
      </c>
      <c r="AB42" s="93">
        <v>45</v>
      </c>
    </row>
    <row r="43" spans="1:28" s="9" customFormat="1" ht="39.75" customHeight="1">
      <c r="A43" s="128" t="s">
        <v>84</v>
      </c>
      <c r="B43" s="10"/>
      <c r="C43" s="75">
        <f t="shared" si="16"/>
        <v>935</v>
      </c>
      <c r="D43" s="62"/>
      <c r="E43" s="93">
        <v>142</v>
      </c>
      <c r="F43" s="93">
        <v>0</v>
      </c>
      <c r="G43" s="93">
        <v>0</v>
      </c>
      <c r="H43" s="93">
        <v>0</v>
      </c>
      <c r="I43" s="93">
        <v>150</v>
      </c>
      <c r="J43" s="93">
        <v>0</v>
      </c>
      <c r="K43" s="93">
        <v>0</v>
      </c>
      <c r="L43" s="93">
        <v>305</v>
      </c>
      <c r="M43" s="93">
        <v>0</v>
      </c>
      <c r="N43" s="93">
        <v>0</v>
      </c>
      <c r="O43" s="93">
        <v>0</v>
      </c>
      <c r="P43" s="94">
        <f>E43+F43+G43+H43+I43+J43+K43+L43+M43+N43+O43</f>
        <v>597</v>
      </c>
      <c r="Q43" s="93">
        <v>35</v>
      </c>
      <c r="R43" s="93">
        <v>0</v>
      </c>
      <c r="S43" s="93">
        <v>0</v>
      </c>
      <c r="T43" s="93">
        <v>0</v>
      </c>
      <c r="U43" s="93">
        <v>0</v>
      </c>
      <c r="V43" s="93">
        <v>120</v>
      </c>
      <c r="W43" s="93">
        <v>0</v>
      </c>
      <c r="X43" s="93">
        <v>0</v>
      </c>
      <c r="Y43" s="93">
        <v>158</v>
      </c>
      <c r="Z43" s="93">
        <v>0</v>
      </c>
      <c r="AA43" s="95">
        <f t="shared" si="17"/>
        <v>313</v>
      </c>
      <c r="AB43" s="93">
        <v>25</v>
      </c>
    </row>
    <row r="44" spans="1:28" s="9" customFormat="1" ht="39.75" customHeight="1">
      <c r="A44" s="128" t="s">
        <v>87</v>
      </c>
      <c r="B44" s="10"/>
      <c r="C44" s="75">
        <f t="shared" si="16"/>
        <v>0</v>
      </c>
      <c r="D44" s="62"/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4">
        <f>E44+F44+G44+H44+I44+J44+K44+L44+M44+N44+O44</f>
        <v>0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93">
        <v>0</v>
      </c>
      <c r="W44" s="93">
        <v>0</v>
      </c>
      <c r="X44" s="93">
        <v>0</v>
      </c>
      <c r="Y44" s="93">
        <v>0</v>
      </c>
      <c r="Z44" s="93">
        <v>0</v>
      </c>
      <c r="AA44" s="95">
        <f t="shared" si="17"/>
        <v>0</v>
      </c>
      <c r="AB44" s="93">
        <v>0</v>
      </c>
    </row>
    <row r="45" spans="1:28" s="9" customFormat="1" ht="39.75" customHeight="1">
      <c r="A45" s="128" t="s">
        <v>88</v>
      </c>
      <c r="B45" s="10"/>
      <c r="C45" s="75">
        <f t="shared" si="16"/>
        <v>125</v>
      </c>
      <c r="D45" s="62"/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4">
        <f>E45+F45+G45+H45+I45+J45+K45+L45+M45+N45+O45</f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0</v>
      </c>
      <c r="X45" s="139">
        <v>0</v>
      </c>
      <c r="Y45" s="83">
        <v>125</v>
      </c>
      <c r="Z45" s="93">
        <v>0</v>
      </c>
      <c r="AA45" s="95">
        <f t="shared" si="17"/>
        <v>125</v>
      </c>
      <c r="AB45" s="93">
        <v>0</v>
      </c>
    </row>
    <row r="46" spans="1:28" s="9" customFormat="1" ht="39.75" customHeight="1" hidden="1" outlineLevel="1">
      <c r="A46" s="127" t="s">
        <v>29</v>
      </c>
      <c r="B46" s="10"/>
      <c r="C46" s="75">
        <f t="shared" si="16"/>
        <v>0</v>
      </c>
      <c r="D46" s="6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4">
        <f aca="true" t="shared" si="18" ref="P46:P51">E46+F46+G46+H46+I46+J46+K46+L46+M46+N46+O46</f>
        <v>0</v>
      </c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5">
        <f t="shared" si="17"/>
        <v>0</v>
      </c>
      <c r="AB46" s="79"/>
    </row>
    <row r="47" spans="1:28" s="9" customFormat="1" ht="39.75" customHeight="1" hidden="1" outlineLevel="1">
      <c r="A47" s="134" t="s">
        <v>97</v>
      </c>
      <c r="B47" s="15"/>
      <c r="C47" s="75">
        <f t="shared" si="16"/>
        <v>0</v>
      </c>
      <c r="D47" s="62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4">
        <f t="shared" si="18"/>
        <v>0</v>
      </c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5">
        <f t="shared" si="17"/>
        <v>0</v>
      </c>
      <c r="AB47" s="79"/>
    </row>
    <row r="48" spans="1:28" s="9" customFormat="1" ht="39.75" customHeight="1" hidden="1" outlineLevel="1">
      <c r="A48" s="135" t="s">
        <v>95</v>
      </c>
      <c r="B48" s="10"/>
      <c r="C48" s="75">
        <f t="shared" si="16"/>
        <v>0</v>
      </c>
      <c r="D48" s="62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4">
        <f t="shared" si="18"/>
        <v>0</v>
      </c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5">
        <f t="shared" si="17"/>
        <v>0</v>
      </c>
      <c r="AB48" s="79"/>
    </row>
    <row r="49" spans="1:28" s="9" customFormat="1" ht="39.75" customHeight="1" hidden="1" outlineLevel="1">
      <c r="A49" s="136" t="s">
        <v>96</v>
      </c>
      <c r="B49" s="10"/>
      <c r="C49" s="75">
        <f t="shared" si="16"/>
        <v>0</v>
      </c>
      <c r="D49" s="62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4">
        <f t="shared" si="18"/>
        <v>0</v>
      </c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5">
        <f t="shared" si="17"/>
        <v>0</v>
      </c>
      <c r="AB49" s="79"/>
    </row>
    <row r="50" spans="1:28" s="9" customFormat="1" ht="39.75" customHeight="1" hidden="1" outlineLevel="1">
      <c r="A50" s="127" t="s">
        <v>30</v>
      </c>
      <c r="B50" s="10"/>
      <c r="C50" s="75">
        <f t="shared" si="16"/>
        <v>0</v>
      </c>
      <c r="D50" s="62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4">
        <f t="shared" si="18"/>
        <v>0</v>
      </c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5">
        <f t="shared" si="17"/>
        <v>0</v>
      </c>
      <c r="AB50" s="79"/>
    </row>
    <row r="51" spans="1:28" s="9" customFormat="1" ht="39.75" customHeight="1" collapsed="1">
      <c r="A51" s="125" t="s">
        <v>18</v>
      </c>
      <c r="B51" s="10"/>
      <c r="C51" s="67">
        <f t="shared" si="16"/>
        <v>510</v>
      </c>
      <c r="D51" s="146"/>
      <c r="E51" s="147">
        <v>40</v>
      </c>
      <c r="F51" s="147">
        <v>0</v>
      </c>
      <c r="G51" s="147">
        <v>15</v>
      </c>
      <c r="H51" s="147">
        <v>0</v>
      </c>
      <c r="I51" s="147">
        <v>0</v>
      </c>
      <c r="J51" s="147">
        <v>0</v>
      </c>
      <c r="K51" s="147">
        <v>0</v>
      </c>
      <c r="L51" s="147">
        <v>210</v>
      </c>
      <c r="M51" s="147">
        <v>0</v>
      </c>
      <c r="N51" s="147">
        <v>10</v>
      </c>
      <c r="O51" s="147">
        <v>35</v>
      </c>
      <c r="P51" s="148">
        <f t="shared" si="18"/>
        <v>310</v>
      </c>
      <c r="Q51" s="147">
        <v>5</v>
      </c>
      <c r="R51" s="147">
        <v>15</v>
      </c>
      <c r="S51" s="147">
        <v>0</v>
      </c>
      <c r="T51" s="147">
        <v>5</v>
      </c>
      <c r="U51" s="147">
        <v>0</v>
      </c>
      <c r="V51" s="147">
        <v>0</v>
      </c>
      <c r="W51" s="147">
        <v>0</v>
      </c>
      <c r="X51" s="147">
        <v>0</v>
      </c>
      <c r="Y51" s="147">
        <v>30</v>
      </c>
      <c r="Z51" s="147">
        <v>145</v>
      </c>
      <c r="AA51" s="95">
        <f>SUM(Q51:Z51)</f>
        <v>200</v>
      </c>
      <c r="AB51" s="78">
        <v>0</v>
      </c>
    </row>
    <row r="52" spans="1:28" s="9" customFormat="1" ht="39.75" customHeight="1">
      <c r="A52" s="133" t="s">
        <v>19</v>
      </c>
      <c r="B52" s="10"/>
      <c r="C52" s="87">
        <f t="shared" si="16"/>
        <v>22</v>
      </c>
      <c r="D52" s="146"/>
      <c r="E52" s="147">
        <v>18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4</v>
      </c>
      <c r="P52" s="148">
        <f>SUM(E52:O52)</f>
        <v>22</v>
      </c>
      <c r="Q52" s="147">
        <v>0</v>
      </c>
      <c r="R52" s="147">
        <v>0</v>
      </c>
      <c r="S52" s="147">
        <v>0</v>
      </c>
      <c r="T52" s="147">
        <v>0</v>
      </c>
      <c r="U52" s="147">
        <v>0</v>
      </c>
      <c r="V52" s="147">
        <v>0</v>
      </c>
      <c r="W52" s="147">
        <v>0</v>
      </c>
      <c r="X52" s="147">
        <v>0</v>
      </c>
      <c r="Y52" s="147">
        <v>0</v>
      </c>
      <c r="Z52" s="147">
        <v>0</v>
      </c>
      <c r="AA52" s="149">
        <f>SUM(Q52:Z52)</f>
        <v>0</v>
      </c>
      <c r="AB52" s="147">
        <v>0</v>
      </c>
    </row>
    <row r="53" spans="1:28" s="9" customFormat="1" ht="45" customHeight="1">
      <c r="A53" s="128" t="s">
        <v>1</v>
      </c>
      <c r="B53" s="23" t="e">
        <f>B52/B51</f>
        <v>#DIV/0!</v>
      </c>
      <c r="C53" s="90">
        <f>C52/C51</f>
        <v>0.043137254901960784</v>
      </c>
      <c r="D53" s="90" t="e">
        <f aca="true" t="shared" si="19" ref="D53:AB53">D52/D51</f>
        <v>#DIV/0!</v>
      </c>
      <c r="E53" s="90">
        <f t="shared" si="19"/>
        <v>0.45</v>
      </c>
      <c r="F53" s="90" t="e">
        <f t="shared" si="19"/>
        <v>#DIV/0!</v>
      </c>
      <c r="G53" s="90">
        <f t="shared" si="19"/>
        <v>0</v>
      </c>
      <c r="H53" s="90" t="e">
        <f t="shared" si="19"/>
        <v>#DIV/0!</v>
      </c>
      <c r="I53" s="90" t="e">
        <f t="shared" si="19"/>
        <v>#DIV/0!</v>
      </c>
      <c r="J53" s="90" t="e">
        <f t="shared" si="19"/>
        <v>#DIV/0!</v>
      </c>
      <c r="K53" s="90" t="e">
        <f t="shared" si="19"/>
        <v>#DIV/0!</v>
      </c>
      <c r="L53" s="90">
        <f t="shared" si="19"/>
        <v>0</v>
      </c>
      <c r="M53" s="90" t="e">
        <f t="shared" si="19"/>
        <v>#DIV/0!</v>
      </c>
      <c r="N53" s="90">
        <f t="shared" si="19"/>
        <v>0</v>
      </c>
      <c r="O53" s="90">
        <f t="shared" si="19"/>
        <v>0.11428571428571428</v>
      </c>
      <c r="P53" s="90">
        <f t="shared" si="19"/>
        <v>0.07096774193548387</v>
      </c>
      <c r="Q53" s="90">
        <f t="shared" si="19"/>
        <v>0</v>
      </c>
      <c r="R53" s="90">
        <f t="shared" si="19"/>
        <v>0</v>
      </c>
      <c r="S53" s="90" t="e">
        <f t="shared" si="19"/>
        <v>#DIV/0!</v>
      </c>
      <c r="T53" s="90">
        <f t="shared" si="19"/>
        <v>0</v>
      </c>
      <c r="U53" s="90" t="e">
        <f t="shared" si="19"/>
        <v>#DIV/0!</v>
      </c>
      <c r="V53" s="90" t="e">
        <f t="shared" si="19"/>
        <v>#DIV/0!</v>
      </c>
      <c r="W53" s="90" t="e">
        <f t="shared" si="19"/>
        <v>#DIV/0!</v>
      </c>
      <c r="X53" s="90" t="e">
        <f t="shared" si="19"/>
        <v>#DIV/0!</v>
      </c>
      <c r="Y53" s="90">
        <f t="shared" si="19"/>
        <v>0</v>
      </c>
      <c r="Z53" s="90">
        <f t="shared" si="19"/>
        <v>0</v>
      </c>
      <c r="AA53" s="90">
        <f t="shared" si="19"/>
        <v>0</v>
      </c>
      <c r="AB53" s="90" t="e">
        <f t="shared" si="19"/>
        <v>#DIV/0!</v>
      </c>
    </row>
    <row r="54" spans="1:28" s="9" customFormat="1" ht="45" customHeight="1" hidden="1" outlineLevel="1">
      <c r="A54" s="127" t="s">
        <v>35</v>
      </c>
      <c r="B54" s="10"/>
      <c r="C54" s="75"/>
      <c r="D54" s="62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4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5"/>
      <c r="AB54" s="79"/>
    </row>
    <row r="55" spans="1:28" s="9" customFormat="1" ht="45" customHeight="1" hidden="1" collapsed="1">
      <c r="A55" s="125" t="s">
        <v>21</v>
      </c>
      <c r="B55" s="10"/>
      <c r="C55" s="75"/>
      <c r="D55" s="6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4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5"/>
      <c r="AB55" s="78"/>
    </row>
    <row r="56" spans="1:28" s="9" customFormat="1" ht="45" customHeight="1">
      <c r="A56" s="133" t="s">
        <v>22</v>
      </c>
      <c r="B56" s="10"/>
      <c r="C56" s="67">
        <f>P56+AA56+AB56</f>
        <v>2.5</v>
      </c>
      <c r="D56" s="146"/>
      <c r="E56" s="147">
        <v>2.5</v>
      </c>
      <c r="F56" s="147">
        <v>0</v>
      </c>
      <c r="G56" s="147">
        <v>0</v>
      </c>
      <c r="H56" s="147">
        <v>0</v>
      </c>
      <c r="I56" s="147">
        <v>0</v>
      </c>
      <c r="J56" s="147">
        <v>0</v>
      </c>
      <c r="K56" s="147">
        <v>0</v>
      </c>
      <c r="L56" s="147">
        <v>0</v>
      </c>
      <c r="M56" s="147">
        <v>0</v>
      </c>
      <c r="N56" s="147">
        <v>0</v>
      </c>
      <c r="O56" s="147">
        <v>0</v>
      </c>
      <c r="P56" s="148">
        <f>SUM(E56:O56)</f>
        <v>2.5</v>
      </c>
      <c r="Q56" s="147">
        <v>0</v>
      </c>
      <c r="R56" s="147">
        <v>0</v>
      </c>
      <c r="S56" s="147">
        <v>0</v>
      </c>
      <c r="T56" s="147">
        <v>0</v>
      </c>
      <c r="U56" s="147">
        <v>0</v>
      </c>
      <c r="V56" s="147">
        <v>0</v>
      </c>
      <c r="W56" s="147">
        <v>0</v>
      </c>
      <c r="X56" s="147">
        <v>0</v>
      </c>
      <c r="Y56" s="147">
        <v>0</v>
      </c>
      <c r="Z56" s="147">
        <v>0</v>
      </c>
      <c r="AA56" s="149">
        <f>SUM(Q56:Z56)</f>
        <v>0</v>
      </c>
      <c r="AB56" s="78">
        <v>0</v>
      </c>
    </row>
    <row r="57" spans="1:28" s="9" customFormat="1" ht="45" customHeight="1" hidden="1">
      <c r="A57" s="128" t="s">
        <v>1</v>
      </c>
      <c r="B57" s="23"/>
      <c r="C57" s="90"/>
      <c r="D57" s="62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0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79"/>
    </row>
    <row r="58" spans="1:28" s="9" customFormat="1" ht="45" customHeight="1" hidden="1">
      <c r="A58" s="128" t="s">
        <v>20</v>
      </c>
      <c r="B58" s="10"/>
      <c r="C58" s="75"/>
      <c r="D58" s="62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4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5"/>
      <c r="AB58" s="78"/>
    </row>
    <row r="59" spans="1:28" s="9" customFormat="1" ht="45" customHeight="1" hidden="1" outlineLevel="1">
      <c r="A59" s="127" t="s">
        <v>33</v>
      </c>
      <c r="B59" s="10"/>
      <c r="C59" s="75"/>
      <c r="D59" s="62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4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5"/>
      <c r="AB59" s="79"/>
    </row>
    <row r="60" spans="1:28" s="9" customFormat="1" ht="45" customHeight="1" hidden="1" outlineLevel="1">
      <c r="A60" s="127" t="s">
        <v>34</v>
      </c>
      <c r="B60" s="10"/>
      <c r="C60" s="75"/>
      <c r="D60" s="62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4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5"/>
      <c r="AB60" s="79"/>
    </row>
    <row r="61" spans="1:28" s="9" customFormat="1" ht="45" customHeight="1" hidden="1">
      <c r="A61" s="128" t="s">
        <v>23</v>
      </c>
      <c r="B61" s="10"/>
      <c r="C61" s="75"/>
      <c r="D61" s="62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8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9"/>
      <c r="AB61" s="79"/>
    </row>
    <row r="62" spans="1:28" s="9" customFormat="1" ht="45" customHeight="1" hidden="1">
      <c r="A62" s="128" t="s">
        <v>24</v>
      </c>
      <c r="B62" s="10"/>
      <c r="C62" s="75"/>
      <c r="D62" s="62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8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9"/>
      <c r="AB62" s="79"/>
    </row>
    <row r="63" spans="1:28" s="9" customFormat="1" ht="45" customHeight="1">
      <c r="A63" s="128" t="s">
        <v>25</v>
      </c>
      <c r="B63" s="10"/>
      <c r="C63" s="67">
        <f>P63+AA63+AB63</f>
        <v>41</v>
      </c>
      <c r="D63" s="146"/>
      <c r="E63" s="80">
        <v>41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1">
        <f>SUM(E63:O63)</f>
        <v>41</v>
      </c>
      <c r="Q63" s="80">
        <v>0</v>
      </c>
      <c r="R63" s="86">
        <v>0</v>
      </c>
      <c r="S63" s="86">
        <v>0</v>
      </c>
      <c r="T63" s="86">
        <v>0</v>
      </c>
      <c r="U63" s="86">
        <v>0</v>
      </c>
      <c r="V63" s="86">
        <v>0</v>
      </c>
      <c r="W63" s="86">
        <v>0</v>
      </c>
      <c r="X63" s="86">
        <v>0</v>
      </c>
      <c r="Y63" s="86">
        <v>0</v>
      </c>
      <c r="Z63" s="86">
        <v>0</v>
      </c>
      <c r="AA63" s="81">
        <f>SUM(Q63:Z63)</f>
        <v>0</v>
      </c>
      <c r="AB63" s="86">
        <v>0</v>
      </c>
    </row>
    <row r="64" spans="1:28" s="9" customFormat="1" ht="45" customHeight="1" hidden="1">
      <c r="A64" s="128" t="s">
        <v>132</v>
      </c>
      <c r="B64" s="10"/>
      <c r="C64" s="75"/>
      <c r="D64" s="62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8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9"/>
      <c r="AB64" s="79"/>
    </row>
    <row r="65" spans="1:28" s="9" customFormat="1" ht="45" customHeight="1" hidden="1">
      <c r="A65" s="128" t="s">
        <v>137</v>
      </c>
      <c r="B65" s="10"/>
      <c r="C65" s="75"/>
      <c r="D65" s="62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8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9"/>
      <c r="AB65" s="79"/>
    </row>
    <row r="66" spans="1:28" s="9" customFormat="1" ht="45" customHeight="1" hidden="1">
      <c r="A66" s="128" t="s">
        <v>93</v>
      </c>
      <c r="B66" s="10"/>
      <c r="C66" s="75"/>
      <c r="D66" s="62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8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9"/>
      <c r="AB66" s="79"/>
    </row>
    <row r="67" spans="1:28" s="9" customFormat="1" ht="45" customHeight="1" hidden="1">
      <c r="A67" s="128" t="s">
        <v>28</v>
      </c>
      <c r="B67" s="10"/>
      <c r="C67" s="75"/>
      <c r="D67" s="62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8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9"/>
      <c r="AB67" s="79"/>
    </row>
    <row r="68" spans="1:28" s="9" customFormat="1" ht="45" customHeight="1" hidden="1">
      <c r="A68" s="128" t="s">
        <v>26</v>
      </c>
      <c r="B68" s="10"/>
      <c r="C68" s="75"/>
      <c r="D68" s="62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8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9"/>
      <c r="AB68" s="79"/>
    </row>
    <row r="69" spans="1:28" ht="45" customHeight="1" hidden="1">
      <c r="A69" s="125" t="s">
        <v>31</v>
      </c>
      <c r="B69" s="10"/>
      <c r="C69" s="75"/>
      <c r="D69" s="62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8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9"/>
      <c r="AB69" s="64"/>
    </row>
    <row r="70" spans="1:28" ht="45" customHeight="1" hidden="1">
      <c r="A70" s="133" t="s">
        <v>32</v>
      </c>
      <c r="B70" s="10"/>
      <c r="C70" s="75"/>
      <c r="D70" s="62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8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9"/>
      <c r="AB70" s="64"/>
    </row>
    <row r="71" spans="1:28" ht="45" customHeight="1" hidden="1">
      <c r="A71" s="126" t="s">
        <v>1</v>
      </c>
      <c r="B71" s="23"/>
      <c r="C71" s="90"/>
      <c r="D71" s="62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0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2"/>
      <c r="AB71" s="64"/>
    </row>
    <row r="72" spans="1:28" ht="45" customHeight="1" hidden="1">
      <c r="A72" s="126"/>
      <c r="B72" s="35"/>
      <c r="C72" s="90"/>
      <c r="D72" s="62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0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2"/>
      <c r="AB72" s="64"/>
    </row>
    <row r="73" spans="1:28" s="20" customFormat="1" ht="45" customHeight="1" hidden="1">
      <c r="A73" s="7" t="s">
        <v>48</v>
      </c>
      <c r="B73" s="10"/>
      <c r="C73" s="87">
        <f aca="true" t="shared" si="20" ref="C73:C79">SUM(E73:AA73)</f>
        <v>0</v>
      </c>
      <c r="D73" s="62" t="e">
        <f>C73/B73</f>
        <v>#DIV/0!</v>
      </c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1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2"/>
      <c r="AB73" s="100"/>
    </row>
    <row r="74" spans="1:28" s="20" customFormat="1" ht="45" customHeight="1" hidden="1">
      <c r="A74" s="7" t="s">
        <v>77</v>
      </c>
      <c r="B74" s="10"/>
      <c r="C74" s="87">
        <f t="shared" si="20"/>
        <v>0</v>
      </c>
      <c r="D74" s="62" t="e">
        <f aca="true" t="shared" si="21" ref="D74:D137">C74/B74</f>
        <v>#DIV/0!</v>
      </c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1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2"/>
      <c r="AB74" s="100"/>
    </row>
    <row r="75" spans="1:28" s="20" customFormat="1" ht="45" customHeight="1" hidden="1">
      <c r="A75" s="7" t="s">
        <v>75</v>
      </c>
      <c r="B75" s="10"/>
      <c r="C75" s="87">
        <f t="shared" si="20"/>
        <v>0</v>
      </c>
      <c r="D75" s="62" t="e">
        <f t="shared" si="21"/>
        <v>#DIV/0!</v>
      </c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1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2"/>
      <c r="AB75" s="100"/>
    </row>
    <row r="76" spans="1:28" s="20" customFormat="1" ht="45" customHeight="1" hidden="1">
      <c r="A76" s="7" t="s">
        <v>78</v>
      </c>
      <c r="B76" s="10"/>
      <c r="C76" s="87">
        <f t="shared" si="20"/>
        <v>0</v>
      </c>
      <c r="D76" s="62" t="e">
        <f t="shared" si="21"/>
        <v>#DIV/0!</v>
      </c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1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2"/>
      <c r="AB76" s="100"/>
    </row>
    <row r="77" spans="1:28" s="20" customFormat="1" ht="45" customHeight="1" hidden="1">
      <c r="A77" s="7" t="s">
        <v>79</v>
      </c>
      <c r="B77" s="10"/>
      <c r="C77" s="87">
        <f t="shared" si="20"/>
        <v>0</v>
      </c>
      <c r="D77" s="62" t="e">
        <f t="shared" si="21"/>
        <v>#DIV/0!</v>
      </c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1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2"/>
      <c r="AB77" s="100"/>
    </row>
    <row r="78" spans="1:28" s="20" customFormat="1" ht="45" customHeight="1" hidden="1">
      <c r="A78" s="7" t="s">
        <v>74</v>
      </c>
      <c r="B78" s="10"/>
      <c r="C78" s="84">
        <f t="shared" si="20"/>
        <v>0</v>
      </c>
      <c r="D78" s="6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1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2"/>
      <c r="AB78" s="100"/>
    </row>
    <row r="79" spans="1:28" s="20" customFormat="1" ht="45" customHeight="1" hidden="1">
      <c r="A79" s="8" t="s">
        <v>49</v>
      </c>
      <c r="B79" s="10"/>
      <c r="C79" s="84">
        <f t="shared" si="20"/>
        <v>0</v>
      </c>
      <c r="D79" s="62" t="e">
        <f t="shared" si="21"/>
        <v>#DIV/0!</v>
      </c>
      <c r="E79" s="80"/>
      <c r="F79" s="80"/>
      <c r="G79" s="101"/>
      <c r="H79" s="80"/>
      <c r="I79" s="80"/>
      <c r="J79" s="80"/>
      <c r="K79" s="80"/>
      <c r="L79" s="80"/>
      <c r="M79" s="80"/>
      <c r="N79" s="80"/>
      <c r="O79" s="80"/>
      <c r="P79" s="81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2"/>
      <c r="AB79" s="100"/>
    </row>
    <row r="80" spans="1:28" s="20" customFormat="1" ht="45" customHeight="1" hidden="1">
      <c r="A80" s="12" t="s">
        <v>105</v>
      </c>
      <c r="B80" s="23"/>
      <c r="C80" s="90"/>
      <c r="D80" s="62" t="e">
        <f t="shared" si="21"/>
        <v>#DIV/0!</v>
      </c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3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4"/>
      <c r="AB80" s="100"/>
    </row>
    <row r="81" spans="1:28" s="20" customFormat="1" ht="45" customHeight="1" hidden="1">
      <c r="A81" s="7" t="s">
        <v>50</v>
      </c>
      <c r="B81" s="24"/>
      <c r="C81" s="83">
        <f>SUM(E81:AA81)</f>
        <v>0</v>
      </c>
      <c r="D81" s="62" t="e">
        <f t="shared" si="21"/>
        <v>#DIV/0!</v>
      </c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1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2"/>
      <c r="AB81" s="100"/>
    </row>
    <row r="82" spans="1:28" s="20" customFormat="1" ht="45" customHeight="1" hidden="1">
      <c r="A82" s="7" t="s">
        <v>51</v>
      </c>
      <c r="B82" s="24"/>
      <c r="C82" s="83">
        <f>SUM(E82:AA82)</f>
        <v>0</v>
      </c>
      <c r="D82" s="62" t="e">
        <f t="shared" si="21"/>
        <v>#DIV/0!</v>
      </c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1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2"/>
      <c r="AB82" s="100"/>
    </row>
    <row r="83" spans="1:28" s="20" customFormat="1" ht="45" customHeight="1" hidden="1">
      <c r="A83" s="7" t="s">
        <v>52</v>
      </c>
      <c r="B83" s="24"/>
      <c r="C83" s="83">
        <f>SUM(E83:AA83)</f>
        <v>0</v>
      </c>
      <c r="D83" s="62" t="e">
        <f t="shared" si="21"/>
        <v>#DIV/0!</v>
      </c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1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2"/>
      <c r="AB83" s="100"/>
    </row>
    <row r="84" spans="1:28" s="41" customFormat="1" ht="45" customHeight="1" hidden="1">
      <c r="A84" s="12" t="s">
        <v>76</v>
      </c>
      <c r="B84" s="22"/>
      <c r="C84" s="84">
        <f>SUM(E84:AA84)</f>
        <v>0</v>
      </c>
      <c r="D84" s="62" t="e">
        <f t="shared" si="21"/>
        <v>#DIV/0!</v>
      </c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1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2"/>
      <c r="AB84" s="105"/>
    </row>
    <row r="85" spans="1:28" s="20" customFormat="1" ht="45" customHeight="1" hidden="1">
      <c r="A85" s="8" t="s">
        <v>53</v>
      </c>
      <c r="B85" s="10"/>
      <c r="C85" s="84">
        <f>SUM(E85:AA85)</f>
        <v>0</v>
      </c>
      <c r="D85" s="62" t="e">
        <f t="shared" si="21"/>
        <v>#DIV/0!</v>
      </c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8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9"/>
      <c r="AB85" s="100"/>
    </row>
    <row r="86" spans="1:28" s="20" customFormat="1" ht="45" customHeight="1" hidden="1">
      <c r="A86" s="12" t="s">
        <v>105</v>
      </c>
      <c r="B86" s="23"/>
      <c r="C86" s="90"/>
      <c r="D86" s="62" t="e">
        <f t="shared" si="21"/>
        <v>#DIV/0!</v>
      </c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0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2"/>
      <c r="AB86" s="100"/>
    </row>
    <row r="87" spans="1:28" s="20" customFormat="1" ht="45" customHeight="1" hidden="1">
      <c r="A87" s="7" t="s">
        <v>50</v>
      </c>
      <c r="B87" s="24"/>
      <c r="C87" s="83">
        <f>SUM(E87:AA87)</f>
        <v>0</v>
      </c>
      <c r="D87" s="88" t="e">
        <f t="shared" si="21"/>
        <v>#DIV/0!</v>
      </c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8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9"/>
      <c r="AB87" s="100"/>
    </row>
    <row r="88" spans="1:28" s="20" customFormat="1" ht="45" customHeight="1" hidden="1">
      <c r="A88" s="7" t="s">
        <v>51</v>
      </c>
      <c r="B88" s="24"/>
      <c r="C88" s="83">
        <f>SUM(E88:AA88)</f>
        <v>0</v>
      </c>
      <c r="D88" s="88" t="e">
        <f t="shared" si="21"/>
        <v>#DIV/0!</v>
      </c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8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9"/>
      <c r="AB88" s="100"/>
    </row>
    <row r="89" spans="1:28" s="20" customFormat="1" ht="45" customHeight="1" hidden="1">
      <c r="A89" s="7" t="s">
        <v>52</v>
      </c>
      <c r="B89" s="24"/>
      <c r="C89" s="83">
        <f>SUM(E89:AA89)</f>
        <v>0</v>
      </c>
      <c r="D89" s="62" t="e">
        <f t="shared" si="21"/>
        <v>#DIV/0!</v>
      </c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8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9"/>
      <c r="AB89" s="100"/>
    </row>
    <row r="90" spans="1:28" s="20" customFormat="1" ht="45" customHeight="1" hidden="1">
      <c r="A90" s="8" t="s">
        <v>54</v>
      </c>
      <c r="B90" s="10"/>
      <c r="C90" s="84">
        <f>SUM(E90:AA90)</f>
        <v>0</v>
      </c>
      <c r="D90" s="62" t="e">
        <f t="shared" si="21"/>
        <v>#DIV/0!</v>
      </c>
      <c r="E90" s="97"/>
      <c r="F90" s="97"/>
      <c r="G90" s="106"/>
      <c r="H90" s="97"/>
      <c r="I90" s="97"/>
      <c r="J90" s="97"/>
      <c r="K90" s="97"/>
      <c r="L90" s="97"/>
      <c r="M90" s="97"/>
      <c r="N90" s="97"/>
      <c r="O90" s="97"/>
      <c r="P90" s="98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9"/>
      <c r="AB90" s="100"/>
    </row>
    <row r="91" spans="1:28" s="20" customFormat="1" ht="45" customHeight="1" hidden="1">
      <c r="A91" s="7" t="s">
        <v>50</v>
      </c>
      <c r="B91" s="24"/>
      <c r="C91" s="84">
        <f aca="true" t="shared" si="22" ref="C91:C101">SUM(E91:AA91)</f>
        <v>0</v>
      </c>
      <c r="D91" s="62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8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9"/>
      <c r="AB91" s="100"/>
    </row>
    <row r="92" spans="1:28" s="20" customFormat="1" ht="45" customHeight="1" hidden="1">
      <c r="A92" s="7" t="s">
        <v>51</v>
      </c>
      <c r="B92" s="24"/>
      <c r="C92" s="84">
        <f t="shared" si="22"/>
        <v>0</v>
      </c>
      <c r="D92" s="62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8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9"/>
      <c r="AB92" s="100"/>
    </row>
    <row r="93" spans="1:28" s="20" customFormat="1" ht="45" customHeight="1" hidden="1">
      <c r="A93" s="7" t="s">
        <v>52</v>
      </c>
      <c r="B93" s="24"/>
      <c r="C93" s="84"/>
      <c r="D93" s="62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8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9"/>
      <c r="AB93" s="100"/>
    </row>
    <row r="94" spans="1:28" s="20" customFormat="1" ht="45" customHeight="1" hidden="1">
      <c r="A94" s="8" t="s">
        <v>61</v>
      </c>
      <c r="B94" s="25"/>
      <c r="C94" s="84" t="e">
        <f t="shared" si="22"/>
        <v>#DIV/0!</v>
      </c>
      <c r="D94" s="107" t="e">
        <f aca="true" t="shared" si="23" ref="D94:AA94">D90/D85*10</f>
        <v>#DIV/0!</v>
      </c>
      <c r="E94" s="108" t="e">
        <f t="shared" si="23"/>
        <v>#DIV/0!</v>
      </c>
      <c r="F94" s="108" t="e">
        <f t="shared" si="23"/>
        <v>#DIV/0!</v>
      </c>
      <c r="G94" s="108" t="e">
        <f t="shared" si="23"/>
        <v>#DIV/0!</v>
      </c>
      <c r="H94" s="108" t="e">
        <f t="shared" si="23"/>
        <v>#DIV/0!</v>
      </c>
      <c r="I94" s="108" t="e">
        <f t="shared" si="23"/>
        <v>#DIV/0!</v>
      </c>
      <c r="J94" s="108" t="e">
        <f t="shared" si="23"/>
        <v>#DIV/0!</v>
      </c>
      <c r="K94" s="108" t="e">
        <f t="shared" si="23"/>
        <v>#DIV/0!</v>
      </c>
      <c r="L94" s="108" t="e">
        <f t="shared" si="23"/>
        <v>#DIV/0!</v>
      </c>
      <c r="M94" s="108" t="e">
        <f t="shared" si="23"/>
        <v>#DIV/0!</v>
      </c>
      <c r="N94" s="108" t="e">
        <f t="shared" si="23"/>
        <v>#DIV/0!</v>
      </c>
      <c r="O94" s="108" t="e">
        <f t="shared" si="23"/>
        <v>#DIV/0!</v>
      </c>
      <c r="P94" s="107" t="e">
        <f t="shared" si="23"/>
        <v>#DIV/0!</v>
      </c>
      <c r="Q94" s="108" t="e">
        <f t="shared" si="23"/>
        <v>#DIV/0!</v>
      </c>
      <c r="R94" s="108"/>
      <c r="S94" s="108" t="e">
        <f t="shared" si="23"/>
        <v>#DIV/0!</v>
      </c>
      <c r="T94" s="108" t="e">
        <f t="shared" si="23"/>
        <v>#DIV/0!</v>
      </c>
      <c r="U94" s="108" t="e">
        <f t="shared" si="23"/>
        <v>#DIV/0!</v>
      </c>
      <c r="V94" s="108" t="e">
        <f t="shared" si="23"/>
        <v>#DIV/0!</v>
      </c>
      <c r="W94" s="108" t="e">
        <f t="shared" si="23"/>
        <v>#DIV/0!</v>
      </c>
      <c r="X94" s="108"/>
      <c r="Y94" s="108" t="e">
        <f t="shared" si="23"/>
        <v>#DIV/0!</v>
      </c>
      <c r="Z94" s="108" t="e">
        <f t="shared" si="23"/>
        <v>#DIV/0!</v>
      </c>
      <c r="AA94" s="109" t="e">
        <f t="shared" si="23"/>
        <v>#DIV/0!</v>
      </c>
      <c r="AB94" s="100"/>
    </row>
    <row r="95" spans="1:28" s="20" customFormat="1" ht="45" customHeight="1" hidden="1">
      <c r="A95" s="7" t="s">
        <v>57</v>
      </c>
      <c r="B95" s="26"/>
      <c r="C95" s="84">
        <f t="shared" si="22"/>
        <v>0</v>
      </c>
      <c r="D95" s="88" t="e">
        <f t="shared" si="21"/>
        <v>#DIV/0!</v>
      </c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7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9"/>
      <c r="AB95" s="100"/>
    </row>
    <row r="96" spans="1:28" s="20" customFormat="1" ht="45" customHeight="1" hidden="1">
      <c r="A96" s="7" t="s">
        <v>55</v>
      </c>
      <c r="B96" s="26"/>
      <c r="C96" s="84">
        <f t="shared" si="22"/>
        <v>0</v>
      </c>
      <c r="D96" s="88" t="e">
        <f t="shared" si="21"/>
        <v>#DIV/0!</v>
      </c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7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9"/>
      <c r="AB96" s="100"/>
    </row>
    <row r="97" spans="1:28" s="20" customFormat="1" ht="45" customHeight="1" hidden="1">
      <c r="A97" s="7" t="s">
        <v>56</v>
      </c>
      <c r="B97" s="26"/>
      <c r="C97" s="84">
        <f t="shared" si="22"/>
        <v>0</v>
      </c>
      <c r="D97" s="62" t="e">
        <f t="shared" si="21"/>
        <v>#DIV/0!</v>
      </c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7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9"/>
      <c r="AB97" s="100"/>
    </row>
    <row r="98" spans="1:28" s="20" customFormat="1" ht="45" customHeight="1" hidden="1">
      <c r="A98" s="40" t="s">
        <v>58</v>
      </c>
      <c r="B98" s="22"/>
      <c r="C98" s="84">
        <f t="shared" si="22"/>
        <v>0</v>
      </c>
      <c r="D98" s="62" t="e">
        <f t="shared" si="21"/>
        <v>#DIV/0!</v>
      </c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1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2"/>
      <c r="AB98" s="100"/>
    </row>
    <row r="99" spans="1:28" s="20" customFormat="1" ht="45" customHeight="1" hidden="1">
      <c r="A99" s="8" t="s">
        <v>73</v>
      </c>
      <c r="B99" s="22"/>
      <c r="C99" s="84">
        <f t="shared" si="22"/>
        <v>0</v>
      </c>
      <c r="D99" s="62" t="e">
        <f t="shared" si="21"/>
        <v>#DIV/0!</v>
      </c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1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2"/>
      <c r="AB99" s="100"/>
    </row>
    <row r="100" spans="1:28" s="20" customFormat="1" ht="45" customHeight="1" hidden="1">
      <c r="A100" s="8" t="s">
        <v>107</v>
      </c>
      <c r="B100" s="25"/>
      <c r="C100" s="84">
        <f t="shared" si="22"/>
        <v>0</v>
      </c>
      <c r="D100" s="107" t="e">
        <f>(D85-#REF!)/D99/3</f>
        <v>#DIV/0!</v>
      </c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7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9"/>
      <c r="AB100" s="100"/>
    </row>
    <row r="101" spans="1:28" s="20" customFormat="1" ht="45" customHeight="1" hidden="1">
      <c r="A101" s="7" t="s">
        <v>127</v>
      </c>
      <c r="B101" s="36"/>
      <c r="C101" s="84">
        <f t="shared" si="22"/>
        <v>0</v>
      </c>
      <c r="D101" s="88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1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2"/>
      <c r="AB101" s="100"/>
    </row>
    <row r="102" spans="1:28" s="20" customFormat="1" ht="45" customHeight="1" hidden="1" outlineLevel="1">
      <c r="A102" s="7" t="s">
        <v>128</v>
      </c>
      <c r="B102" s="27"/>
      <c r="C102" s="87"/>
      <c r="D102" s="62" t="e">
        <f t="shared" si="21"/>
        <v>#DIV/0!</v>
      </c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1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2"/>
      <c r="AB102" s="100"/>
    </row>
    <row r="103" spans="1:28" s="20" customFormat="1" ht="45" customHeight="1" hidden="1" outlineLevel="1">
      <c r="A103" s="8" t="s">
        <v>62</v>
      </c>
      <c r="B103" s="10"/>
      <c r="C103" s="84">
        <f>SUM(E103:AA103)</f>
        <v>0</v>
      </c>
      <c r="D103" s="62" t="e">
        <f t="shared" si="21"/>
        <v>#DIV/0!</v>
      </c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8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9"/>
      <c r="AB103" s="100"/>
    </row>
    <row r="104" spans="1:28" s="20" customFormat="1" ht="45" customHeight="1" hidden="1">
      <c r="A104" s="12" t="s">
        <v>1</v>
      </c>
      <c r="B104" s="23"/>
      <c r="C104" s="90" t="e">
        <f>C103/C102</f>
        <v>#DIV/0!</v>
      </c>
      <c r="D104" s="62" t="e">
        <f t="shared" si="21"/>
        <v>#DIV/0!</v>
      </c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0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2"/>
      <c r="AB104" s="100"/>
    </row>
    <row r="105" spans="1:28" s="20" customFormat="1" ht="45" customHeight="1" hidden="1">
      <c r="A105" s="12" t="s">
        <v>108</v>
      </c>
      <c r="B105" s="29"/>
      <c r="C105" s="113">
        <f>C102-C103</f>
        <v>0</v>
      </c>
      <c r="D105" s="113" t="e">
        <f>D102-D103</f>
        <v>#DIV/0!</v>
      </c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3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5"/>
      <c r="AB105" s="100"/>
    </row>
    <row r="106" spans="1:28" s="20" customFormat="1" ht="45" customHeight="1" hidden="1">
      <c r="A106" s="8" t="s">
        <v>63</v>
      </c>
      <c r="B106" s="10"/>
      <c r="C106" s="84">
        <f>SUM(E106:AA106)</f>
        <v>0</v>
      </c>
      <c r="D106" s="62" t="e">
        <f t="shared" si="21"/>
        <v>#DIV/0!</v>
      </c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1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17"/>
      <c r="AB106" s="100"/>
    </row>
    <row r="107" spans="1:28" s="20" customFormat="1" ht="45" customHeight="1" hidden="1">
      <c r="A107" s="8" t="s">
        <v>61</v>
      </c>
      <c r="B107" s="28"/>
      <c r="C107" s="111" t="e">
        <f>C106/C103*10</f>
        <v>#DIV/0!</v>
      </c>
      <c r="D107" s="62" t="e">
        <f t="shared" si="21"/>
        <v>#DIV/0!</v>
      </c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1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2"/>
      <c r="AB107" s="100"/>
    </row>
    <row r="108" spans="1:28" s="20" customFormat="1" ht="45" customHeight="1" hidden="1" outlineLevel="1">
      <c r="A108" s="7" t="s">
        <v>64</v>
      </c>
      <c r="B108" s="14"/>
      <c r="C108" s="87">
        <f>SUM(E108:AA108)</f>
        <v>0</v>
      </c>
      <c r="D108" s="62" t="e">
        <f t="shared" si="21"/>
        <v>#DIV/0!</v>
      </c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1"/>
      <c r="Q108" s="80"/>
      <c r="R108" s="80"/>
      <c r="S108" s="80"/>
      <c r="T108" s="80"/>
      <c r="U108" s="80"/>
      <c r="V108" s="80"/>
      <c r="W108" s="80"/>
      <c r="X108" s="80"/>
      <c r="Y108" s="80"/>
      <c r="Z108" s="97"/>
      <c r="AA108" s="82"/>
      <c r="AB108" s="100"/>
    </row>
    <row r="109" spans="1:28" s="20" customFormat="1" ht="45" customHeight="1" hidden="1" outlineLevel="1">
      <c r="A109" s="8" t="s">
        <v>65</v>
      </c>
      <c r="B109" s="10"/>
      <c r="C109" s="84">
        <f>SUM(E109:AA109)</f>
        <v>0</v>
      </c>
      <c r="D109" s="62" t="e">
        <f t="shared" si="21"/>
        <v>#DIV/0!</v>
      </c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8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9"/>
      <c r="AB109" s="100"/>
    </row>
    <row r="110" spans="1:28" s="20" customFormat="1" ht="45" customHeight="1" hidden="1">
      <c r="A110" s="12" t="s">
        <v>1</v>
      </c>
      <c r="B110" s="23"/>
      <c r="C110" s="90" t="e">
        <f>C109/C108</f>
        <v>#DIV/0!</v>
      </c>
      <c r="D110" s="62" t="e">
        <f t="shared" si="21"/>
        <v>#DIV/0!</v>
      </c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0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2"/>
      <c r="AB110" s="100"/>
    </row>
    <row r="111" spans="1:28" s="20" customFormat="1" ht="45" customHeight="1" hidden="1">
      <c r="A111" s="8" t="s">
        <v>66</v>
      </c>
      <c r="B111" s="10"/>
      <c r="C111" s="84">
        <f>SUM(E111:AA111)</f>
        <v>0</v>
      </c>
      <c r="D111" s="62" t="e">
        <f t="shared" si="21"/>
        <v>#DIV/0!</v>
      </c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106"/>
      <c r="P111" s="98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9"/>
      <c r="AB111" s="100"/>
    </row>
    <row r="112" spans="1:28" s="20" customFormat="1" ht="45" customHeight="1" hidden="1">
      <c r="A112" s="8" t="s">
        <v>61</v>
      </c>
      <c r="B112" s="28"/>
      <c r="C112" s="111" t="e">
        <f>C111/C109*10</f>
        <v>#DIV/0!</v>
      </c>
      <c r="D112" s="62" t="e">
        <f t="shared" si="21"/>
        <v>#DIV/0!</v>
      </c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1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2"/>
      <c r="AB112" s="100"/>
    </row>
    <row r="113" spans="1:28" s="20" customFormat="1" ht="45" customHeight="1" hidden="1" outlineLevel="1">
      <c r="A113" s="7" t="s">
        <v>68</v>
      </c>
      <c r="B113" s="14"/>
      <c r="C113" s="87">
        <f>SUM(E113:AA113)</f>
        <v>0</v>
      </c>
      <c r="D113" s="62" t="e">
        <f aca="true" t="shared" si="24" ref="D113:D123">C113/B113</f>
        <v>#DIV/0!</v>
      </c>
      <c r="E113" s="118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1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2"/>
      <c r="AB113" s="100"/>
    </row>
    <row r="114" spans="1:28" s="20" customFormat="1" ht="45" customHeight="1" hidden="1" outlineLevel="1">
      <c r="A114" s="8" t="s">
        <v>69</v>
      </c>
      <c r="B114" s="10"/>
      <c r="C114" s="84">
        <f>SUM(E114:AA114)</f>
        <v>0</v>
      </c>
      <c r="D114" s="62" t="e">
        <f t="shared" si="24"/>
        <v>#DIV/0!</v>
      </c>
      <c r="E114" s="119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8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9"/>
      <c r="AB114" s="100"/>
    </row>
    <row r="115" spans="1:28" s="20" customFormat="1" ht="45" customHeight="1" hidden="1">
      <c r="A115" s="12" t="s">
        <v>1</v>
      </c>
      <c r="B115" s="23"/>
      <c r="C115" s="90" t="e">
        <f>C114/C113</f>
        <v>#DIV/0!</v>
      </c>
      <c r="D115" s="62" t="e">
        <f t="shared" si="24"/>
        <v>#DIV/0!</v>
      </c>
      <c r="E115" s="119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0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2"/>
      <c r="AB115" s="100"/>
    </row>
    <row r="116" spans="1:28" s="20" customFormat="1" ht="45" customHeight="1" hidden="1">
      <c r="A116" s="8" t="s">
        <v>70</v>
      </c>
      <c r="B116" s="10"/>
      <c r="C116" s="84">
        <f>SUM(E116:AA116)</f>
        <v>0</v>
      </c>
      <c r="D116" s="62" t="e">
        <f t="shared" si="24"/>
        <v>#DIV/0!</v>
      </c>
      <c r="E116" s="119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8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9"/>
      <c r="AB116" s="100"/>
    </row>
    <row r="117" spans="1:28" s="20" customFormat="1" ht="45" customHeight="1" hidden="1">
      <c r="A117" s="8" t="s">
        <v>61</v>
      </c>
      <c r="B117" s="28"/>
      <c r="C117" s="111" t="e">
        <f>C116/C114*10</f>
        <v>#DIV/0!</v>
      </c>
      <c r="D117" s="62" t="e">
        <f t="shared" si="24"/>
        <v>#DIV/0!</v>
      </c>
      <c r="E117" s="119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1"/>
      <c r="Q117" s="110"/>
      <c r="R117" s="110"/>
      <c r="S117" s="110"/>
      <c r="T117" s="110"/>
      <c r="U117" s="110"/>
      <c r="V117" s="110"/>
      <c r="W117" s="119"/>
      <c r="X117" s="119"/>
      <c r="Y117" s="110"/>
      <c r="Z117" s="119"/>
      <c r="AA117" s="120"/>
      <c r="AB117" s="100"/>
    </row>
    <row r="118" spans="1:28" s="20" customFormat="1" ht="45" customHeight="1" hidden="1">
      <c r="A118" s="40" t="s">
        <v>100</v>
      </c>
      <c r="B118" s="22"/>
      <c r="C118" s="84">
        <f>SUM(E118:AA118)</f>
        <v>0</v>
      </c>
      <c r="D118" s="62" t="e">
        <f t="shared" si="24"/>
        <v>#DIV/0!</v>
      </c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8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9"/>
      <c r="AB118" s="100"/>
    </row>
    <row r="119" spans="1:28" s="20" customFormat="1" ht="45" customHeight="1" hidden="1">
      <c r="A119" s="8" t="s">
        <v>101</v>
      </c>
      <c r="B119" s="22"/>
      <c r="C119" s="84">
        <f>SUM(E119:AA119)</f>
        <v>0</v>
      </c>
      <c r="D119" s="62" t="e">
        <f t="shared" si="24"/>
        <v>#DIV/0!</v>
      </c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0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2"/>
      <c r="AB119" s="100"/>
    </row>
    <row r="120" spans="1:28" s="20" customFormat="1" ht="45" customHeight="1" hidden="1">
      <c r="A120" s="8" t="s">
        <v>61</v>
      </c>
      <c r="B120" s="22"/>
      <c r="C120" s="84">
        <f>SUM(E120:AA120)</f>
        <v>0</v>
      </c>
      <c r="D120" s="62" t="e">
        <f t="shared" si="24"/>
        <v>#DIV/0!</v>
      </c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4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5"/>
      <c r="AB120" s="100"/>
    </row>
    <row r="121" spans="1:28" s="20" customFormat="1" ht="45" customHeight="1" hidden="1" outlineLevel="1">
      <c r="A121" s="40" t="s">
        <v>59</v>
      </c>
      <c r="B121" s="22"/>
      <c r="C121" s="84">
        <f>SUM(E121:AA121)</f>
        <v>0</v>
      </c>
      <c r="D121" s="62" t="e">
        <f t="shared" si="24"/>
        <v>#DIV/0!</v>
      </c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8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9"/>
      <c r="AB121" s="100"/>
    </row>
    <row r="122" spans="1:28" s="20" customFormat="1" ht="45" customHeight="1" hidden="1" outlineLevel="1">
      <c r="A122" s="8" t="s">
        <v>60</v>
      </c>
      <c r="B122" s="22"/>
      <c r="C122" s="84">
        <f>SUM(E122:AA122)</f>
        <v>0</v>
      </c>
      <c r="D122" s="62" t="e">
        <f t="shared" si="24"/>
        <v>#DIV/0!</v>
      </c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8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9"/>
      <c r="AB122" s="100"/>
    </row>
    <row r="123" spans="1:28" s="20" customFormat="1" ht="45" customHeight="1" hidden="1">
      <c r="A123" s="8" t="s">
        <v>61</v>
      </c>
      <c r="B123" s="28"/>
      <c r="C123" s="111" t="e">
        <f>C122/C121*10</f>
        <v>#DIV/0!</v>
      </c>
      <c r="D123" s="62" t="e">
        <f t="shared" si="24"/>
        <v>#DIV/0!</v>
      </c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1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2"/>
      <c r="AB123" s="100"/>
    </row>
    <row r="124" spans="1:28" s="20" customFormat="1" ht="45" customHeight="1" hidden="1">
      <c r="A124" s="40" t="s">
        <v>67</v>
      </c>
      <c r="B124" s="10"/>
      <c r="C124" s="84">
        <f>SUM(E124:AA124)</f>
        <v>0</v>
      </c>
      <c r="D124" s="62" t="e">
        <f t="shared" si="21"/>
        <v>#DIV/0!</v>
      </c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8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9"/>
      <c r="AB124" s="100"/>
    </row>
    <row r="125" spans="1:28" s="20" customFormat="1" ht="45" customHeight="1" hidden="1">
      <c r="A125" s="40" t="s">
        <v>103</v>
      </c>
      <c r="B125" s="10"/>
      <c r="C125" s="84"/>
      <c r="D125" s="62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8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9"/>
      <c r="AB125" s="100"/>
    </row>
    <row r="126" spans="1:28" s="20" customFormat="1" ht="45" customHeight="1" hidden="1">
      <c r="A126" s="40" t="s">
        <v>104</v>
      </c>
      <c r="B126" s="10"/>
      <c r="C126" s="84"/>
      <c r="D126" s="62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8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9"/>
      <c r="AB126" s="100"/>
    </row>
    <row r="127" spans="1:28" s="41" customFormat="1" ht="45" customHeight="1" hidden="1">
      <c r="A127" s="8" t="s">
        <v>102</v>
      </c>
      <c r="B127" s="10"/>
      <c r="C127" s="84">
        <f>SUM(E127:AA127)</f>
        <v>0</v>
      </c>
      <c r="D127" s="62" t="e">
        <f t="shared" si="21"/>
        <v>#DIV/0!</v>
      </c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8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9"/>
      <c r="AB127" s="105"/>
    </row>
    <row r="128" spans="1:28" s="41" customFormat="1" ht="45" customHeight="1" hidden="1">
      <c r="A128" s="12" t="s">
        <v>106</v>
      </c>
      <c r="B128" s="15"/>
      <c r="C128" s="84">
        <f>SUM(E128:AA128)</f>
        <v>0</v>
      </c>
      <c r="D128" s="62" t="e">
        <f>D127/#REF!</f>
        <v>#DIV/0!</v>
      </c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62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9"/>
      <c r="AB128" s="105"/>
    </row>
    <row r="129" spans="1:28" s="20" customFormat="1" ht="45" customHeight="1" hidden="1">
      <c r="A129" s="8" t="s">
        <v>72</v>
      </c>
      <c r="B129" s="10"/>
      <c r="C129" s="84">
        <f>SUM(E129:AA129)</f>
        <v>0</v>
      </c>
      <c r="D129" s="62" t="e">
        <f>C129/B129</f>
        <v>#DIV/0!</v>
      </c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1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2"/>
      <c r="AB129" s="100"/>
    </row>
    <row r="130" spans="1:28" s="20" customFormat="1" ht="45" customHeight="1" hidden="1" outlineLevel="1">
      <c r="A130" s="8" t="s">
        <v>71</v>
      </c>
      <c r="B130" s="10"/>
      <c r="C130" s="84">
        <f>SUM(E130:AA130)</f>
        <v>0</v>
      </c>
      <c r="D130" s="62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1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2"/>
      <c r="AB130" s="100"/>
    </row>
    <row r="131" spans="1:28" s="20" customFormat="1" ht="45" customHeight="1" hidden="1" outlineLevel="1">
      <c r="A131" s="8" t="s">
        <v>123</v>
      </c>
      <c r="B131" s="10"/>
      <c r="C131" s="84">
        <f>SUM(E131:AA131)</f>
        <v>0</v>
      </c>
      <c r="D131" s="62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1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2"/>
      <c r="AB131" s="100"/>
    </row>
    <row r="132" spans="1:28" s="20" customFormat="1" ht="45" customHeight="1" hidden="1">
      <c r="A132" s="12" t="s">
        <v>1</v>
      </c>
      <c r="B132" s="31" t="e">
        <f aca="true" t="shared" si="25" ref="B132:AA132">B131/B130</f>
        <v>#DIV/0!</v>
      </c>
      <c r="C132" s="65" t="e">
        <f t="shared" si="25"/>
        <v>#DIV/0!</v>
      </c>
      <c r="D132" s="65" t="e">
        <f t="shared" si="25"/>
        <v>#DIV/0!</v>
      </c>
      <c r="E132" s="66" t="e">
        <f t="shared" si="25"/>
        <v>#DIV/0!</v>
      </c>
      <c r="F132" s="66" t="e">
        <f t="shared" si="25"/>
        <v>#DIV/0!</v>
      </c>
      <c r="G132" s="66" t="e">
        <f t="shared" si="25"/>
        <v>#DIV/0!</v>
      </c>
      <c r="H132" s="66" t="e">
        <f>H131/H130</f>
        <v>#DIV/0!</v>
      </c>
      <c r="I132" s="66" t="e">
        <f t="shared" si="25"/>
        <v>#DIV/0!</v>
      </c>
      <c r="J132" s="66" t="e">
        <f t="shared" si="25"/>
        <v>#DIV/0!</v>
      </c>
      <c r="K132" s="66" t="e">
        <f t="shared" si="25"/>
        <v>#DIV/0!</v>
      </c>
      <c r="L132" s="66" t="e">
        <f t="shared" si="25"/>
        <v>#DIV/0!</v>
      </c>
      <c r="M132" s="66" t="e">
        <f t="shared" si="25"/>
        <v>#DIV/0!</v>
      </c>
      <c r="N132" s="66" t="e">
        <f t="shared" si="25"/>
        <v>#DIV/0!</v>
      </c>
      <c r="O132" s="66" t="e">
        <f t="shared" si="25"/>
        <v>#DIV/0!</v>
      </c>
      <c r="P132" s="65" t="e">
        <f t="shared" si="25"/>
        <v>#DIV/0!</v>
      </c>
      <c r="Q132" s="66" t="e">
        <f t="shared" si="25"/>
        <v>#DIV/0!</v>
      </c>
      <c r="R132" s="66"/>
      <c r="S132" s="66" t="e">
        <f t="shared" si="25"/>
        <v>#DIV/0!</v>
      </c>
      <c r="T132" s="66" t="e">
        <f t="shared" si="25"/>
        <v>#DIV/0!</v>
      </c>
      <c r="U132" s="66" t="e">
        <f t="shared" si="25"/>
        <v>#DIV/0!</v>
      </c>
      <c r="V132" s="66" t="e">
        <f t="shared" si="25"/>
        <v>#DIV/0!</v>
      </c>
      <c r="W132" s="66" t="e">
        <f t="shared" si="25"/>
        <v>#DIV/0!</v>
      </c>
      <c r="X132" s="66"/>
      <c r="Y132" s="66" t="e">
        <f t="shared" si="25"/>
        <v>#DIV/0!</v>
      </c>
      <c r="Z132" s="66" t="e">
        <f t="shared" si="25"/>
        <v>#DIV/0!</v>
      </c>
      <c r="AA132" s="74" t="e">
        <f t="shared" si="25"/>
        <v>#DIV/0!</v>
      </c>
      <c r="AB132" s="100"/>
    </row>
    <row r="133" spans="1:28" s="20" customFormat="1" ht="45" customHeight="1" hidden="1">
      <c r="A133" s="7" t="s">
        <v>125</v>
      </c>
      <c r="B133" s="31"/>
      <c r="C133" s="84">
        <f>SUM(E133:AA133)</f>
        <v>0</v>
      </c>
      <c r="D133" s="65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2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3"/>
      <c r="AB133" s="100"/>
    </row>
    <row r="134" spans="1:28" s="20" customFormat="1" ht="45" customHeight="1" hidden="1">
      <c r="A134" s="7" t="s">
        <v>126</v>
      </c>
      <c r="B134" s="31"/>
      <c r="C134" s="84">
        <f>SUM(E134:AA134)</f>
        <v>0</v>
      </c>
      <c r="D134" s="65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2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3"/>
      <c r="AB134" s="100"/>
    </row>
    <row r="135" spans="1:28" s="20" customFormat="1" ht="45" customHeight="1" hidden="1">
      <c r="A135" s="7"/>
      <c r="B135" s="31"/>
      <c r="C135" s="84"/>
      <c r="D135" s="65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2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3"/>
      <c r="AB135" s="100"/>
    </row>
    <row r="136" spans="1:27" s="41" customFormat="1" ht="45" customHeight="1" hidden="1" outlineLevel="1">
      <c r="A136" s="7" t="s">
        <v>42</v>
      </c>
      <c r="B136" s="10"/>
      <c r="C136" s="22">
        <f>SUM(E136:AA136)</f>
        <v>0</v>
      </c>
      <c r="D136" s="15" t="e">
        <f t="shared" si="21"/>
        <v>#DIV/0!</v>
      </c>
      <c r="E136" s="11"/>
      <c r="F136" s="11"/>
      <c r="G136" s="38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s="45" customFormat="1" ht="45" customHeight="1" hidden="1" outlineLevel="1">
      <c r="A137" s="8" t="s">
        <v>36</v>
      </c>
      <c r="B137" s="10"/>
      <c r="C137" s="22">
        <f>SUM(E137:AA137)</f>
        <v>0</v>
      </c>
      <c r="D137" s="15" t="e">
        <f t="shared" si="21"/>
        <v>#DIV/0!</v>
      </c>
      <c r="E137" s="42"/>
      <c r="F137" s="42"/>
      <c r="G137" s="48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</row>
    <row r="138" spans="1:27" s="41" customFormat="1" ht="45" customHeight="1" hidden="1">
      <c r="A138" s="7" t="s">
        <v>46</v>
      </c>
      <c r="B138" s="30" t="e">
        <f aca="true" t="shared" si="26" ref="B138:AA138">B137/B136</f>
        <v>#DIV/0!</v>
      </c>
      <c r="C138" s="30" t="e">
        <f t="shared" si="26"/>
        <v>#DIV/0!</v>
      </c>
      <c r="D138" s="30" t="e">
        <f t="shared" si="26"/>
        <v>#DIV/0!</v>
      </c>
      <c r="E138" s="39" t="e">
        <f t="shared" si="26"/>
        <v>#DIV/0!</v>
      </c>
      <c r="F138" s="39" t="e">
        <f t="shared" si="26"/>
        <v>#DIV/0!</v>
      </c>
      <c r="G138" s="39" t="e">
        <f t="shared" si="26"/>
        <v>#DIV/0!</v>
      </c>
      <c r="H138" s="39" t="e">
        <f t="shared" si="26"/>
        <v>#DIV/0!</v>
      </c>
      <c r="I138" s="39" t="e">
        <f t="shared" si="26"/>
        <v>#DIV/0!</v>
      </c>
      <c r="J138" s="39" t="e">
        <f t="shared" si="26"/>
        <v>#DIV/0!</v>
      </c>
      <c r="K138" s="39" t="e">
        <f t="shared" si="26"/>
        <v>#DIV/0!</v>
      </c>
      <c r="L138" s="39" t="e">
        <f t="shared" si="26"/>
        <v>#DIV/0!</v>
      </c>
      <c r="M138" s="39" t="e">
        <f t="shared" si="26"/>
        <v>#DIV/0!</v>
      </c>
      <c r="N138" s="39" t="e">
        <f t="shared" si="26"/>
        <v>#DIV/0!</v>
      </c>
      <c r="O138" s="39" t="e">
        <f t="shared" si="26"/>
        <v>#DIV/0!</v>
      </c>
      <c r="P138" s="39" t="e">
        <f t="shared" si="26"/>
        <v>#DIV/0!</v>
      </c>
      <c r="Q138" s="39" t="e">
        <f t="shared" si="26"/>
        <v>#DIV/0!</v>
      </c>
      <c r="R138" s="39"/>
      <c r="S138" s="39" t="e">
        <f t="shared" si="26"/>
        <v>#DIV/0!</v>
      </c>
      <c r="T138" s="39" t="e">
        <f t="shared" si="26"/>
        <v>#DIV/0!</v>
      </c>
      <c r="U138" s="39" t="e">
        <f t="shared" si="26"/>
        <v>#DIV/0!</v>
      </c>
      <c r="V138" s="39" t="e">
        <f t="shared" si="26"/>
        <v>#DIV/0!</v>
      </c>
      <c r="W138" s="39" t="e">
        <f t="shared" si="26"/>
        <v>#DIV/0!</v>
      </c>
      <c r="X138" s="39"/>
      <c r="Y138" s="39" t="e">
        <f t="shared" si="26"/>
        <v>#DIV/0!</v>
      </c>
      <c r="Z138" s="39" t="e">
        <f t="shared" si="26"/>
        <v>#DIV/0!</v>
      </c>
      <c r="AA138" s="39" t="e">
        <f t="shared" si="26"/>
        <v>#DIV/0!</v>
      </c>
    </row>
    <row r="139" spans="1:27" s="41" customFormat="1" ht="45" customHeight="1" hidden="1" outlineLevel="1">
      <c r="A139" s="7" t="s">
        <v>98</v>
      </c>
      <c r="B139" s="22"/>
      <c r="C139" s="22">
        <f>SUM(E139:AA139)</f>
        <v>0</v>
      </c>
      <c r="D139" s="15" t="e">
        <f>C139/B139</f>
        <v>#DIV/0!</v>
      </c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</row>
    <row r="140" spans="1:27" s="45" customFormat="1" ht="45" customHeight="1" hidden="1" outlineLevel="1">
      <c r="A140" s="8" t="s">
        <v>47</v>
      </c>
      <c r="B140" s="10"/>
      <c r="C140" s="22">
        <f>SUM(E140:AA140)</f>
        <v>0</v>
      </c>
      <c r="D140" s="15" t="e">
        <f>C140/B140</f>
        <v>#DIV/0!</v>
      </c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</row>
    <row r="141" spans="1:27" s="41" customFormat="1" ht="45" customHeight="1" hidden="1">
      <c r="A141" s="7" t="s">
        <v>99</v>
      </c>
      <c r="B141" s="30" t="e">
        <f aca="true" t="shared" si="27" ref="B141:AA141">B140/B139</f>
        <v>#DIV/0!</v>
      </c>
      <c r="C141" s="30" t="e">
        <f t="shared" si="27"/>
        <v>#DIV/0!</v>
      </c>
      <c r="D141" s="30" t="e">
        <f t="shared" si="27"/>
        <v>#DIV/0!</v>
      </c>
      <c r="E141" s="39" t="e">
        <f t="shared" si="27"/>
        <v>#DIV/0!</v>
      </c>
      <c r="F141" s="39" t="e">
        <f t="shared" si="27"/>
        <v>#DIV/0!</v>
      </c>
      <c r="G141" s="39" t="e">
        <f t="shared" si="27"/>
        <v>#DIV/0!</v>
      </c>
      <c r="H141" s="39" t="e">
        <f t="shared" si="27"/>
        <v>#DIV/0!</v>
      </c>
      <c r="I141" s="39" t="e">
        <f t="shared" si="27"/>
        <v>#DIV/0!</v>
      </c>
      <c r="J141" s="39" t="e">
        <f t="shared" si="27"/>
        <v>#DIV/0!</v>
      </c>
      <c r="K141" s="39" t="e">
        <f t="shared" si="27"/>
        <v>#DIV/0!</v>
      </c>
      <c r="L141" s="39" t="e">
        <f t="shared" si="27"/>
        <v>#DIV/0!</v>
      </c>
      <c r="M141" s="39" t="e">
        <f t="shared" si="27"/>
        <v>#DIV/0!</v>
      </c>
      <c r="N141" s="39" t="e">
        <f t="shared" si="27"/>
        <v>#DIV/0!</v>
      </c>
      <c r="O141" s="39" t="e">
        <f t="shared" si="27"/>
        <v>#DIV/0!</v>
      </c>
      <c r="P141" s="39" t="e">
        <f t="shared" si="27"/>
        <v>#DIV/0!</v>
      </c>
      <c r="Q141" s="39" t="e">
        <f t="shared" si="27"/>
        <v>#DIV/0!</v>
      </c>
      <c r="R141" s="39"/>
      <c r="S141" s="39" t="e">
        <f t="shared" si="27"/>
        <v>#DIV/0!</v>
      </c>
      <c r="T141" s="39" t="e">
        <f t="shared" si="27"/>
        <v>#DIV/0!</v>
      </c>
      <c r="U141" s="39" t="e">
        <f t="shared" si="27"/>
        <v>#DIV/0!</v>
      </c>
      <c r="V141" s="39" t="e">
        <f t="shared" si="27"/>
        <v>#DIV/0!</v>
      </c>
      <c r="W141" s="39" t="e">
        <f t="shared" si="27"/>
        <v>#DIV/0!</v>
      </c>
      <c r="X141" s="39"/>
      <c r="Y141" s="39" t="e">
        <f t="shared" si="27"/>
        <v>#DIV/0!</v>
      </c>
      <c r="Z141" s="39" t="e">
        <f t="shared" si="27"/>
        <v>#DIV/0!</v>
      </c>
      <c r="AA141" s="39" t="e">
        <f t="shared" si="27"/>
        <v>#DIV/0!</v>
      </c>
    </row>
    <row r="142" spans="1:27" s="41" customFormat="1" ht="45" customHeight="1" hidden="1">
      <c r="A142" s="12" t="s">
        <v>94</v>
      </c>
      <c r="B142" s="10"/>
      <c r="C142" s="22"/>
      <c r="D142" s="15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</row>
    <row r="143" spans="1:27" s="45" customFormat="1" ht="45" customHeight="1" hidden="1" outlineLevel="1">
      <c r="A143" s="40" t="s">
        <v>118</v>
      </c>
      <c r="B143" s="10"/>
      <c r="C143" s="22">
        <f>SUM(E143:AA143)</f>
        <v>0</v>
      </c>
      <c r="D143" s="15" t="e">
        <f>C143/B143</f>
        <v>#DIV/0!</v>
      </c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</row>
    <row r="144" spans="1:27" s="45" customFormat="1" ht="45" customHeight="1" hidden="1" outlineLevel="1">
      <c r="A144" s="12" t="s">
        <v>130</v>
      </c>
      <c r="B144" s="10"/>
      <c r="C144" s="22">
        <f>SUM(E144:AA144)</f>
        <v>0</v>
      </c>
      <c r="D144" s="15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</row>
    <row r="145" spans="1:36" s="41" customFormat="1" ht="45" customHeight="1" hidden="1" outlineLevel="1">
      <c r="A145" s="12" t="s">
        <v>38</v>
      </c>
      <c r="B145" s="10"/>
      <c r="C145" s="22">
        <f>SUM(E145:AA145)</f>
        <v>0</v>
      </c>
      <c r="D145" s="15" t="e">
        <f>C145/B145</f>
        <v>#DIV/0!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J145" s="41" t="s">
        <v>27</v>
      </c>
    </row>
    <row r="146" spans="1:28" s="41" customFormat="1" ht="45" customHeight="1" hidden="1" outlineLevel="1">
      <c r="A146" s="12" t="s">
        <v>43</v>
      </c>
      <c r="B146" s="22"/>
      <c r="C146" s="22">
        <f>C143*0.45</f>
        <v>0</v>
      </c>
      <c r="D146" s="22" t="e">
        <f>D143*0.45</f>
        <v>#DIV/0!</v>
      </c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47"/>
    </row>
    <row r="147" spans="1:28" s="41" customFormat="1" ht="45" customHeight="1" hidden="1" outlineLevel="1">
      <c r="A147" s="12" t="s">
        <v>129</v>
      </c>
      <c r="B147" s="22"/>
      <c r="C147" s="22">
        <f>SUM(E147:AA147)</f>
        <v>0</v>
      </c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47"/>
    </row>
    <row r="148" spans="1:27" s="41" customFormat="1" ht="45" customHeight="1" hidden="1">
      <c r="A148" s="40" t="s">
        <v>39</v>
      </c>
      <c r="B148" s="15" t="e">
        <f>B143/B145</f>
        <v>#DIV/0!</v>
      </c>
      <c r="C148" s="15" t="e">
        <f>C143/C145</f>
        <v>#DIV/0!</v>
      </c>
      <c r="D148" s="15" t="e">
        <f aca="true" t="shared" si="28" ref="D148:AA148">D143/D145</f>
        <v>#DIV/0!</v>
      </c>
      <c r="E148" s="15" t="e">
        <f t="shared" si="28"/>
        <v>#DIV/0!</v>
      </c>
      <c r="F148" s="15" t="e">
        <f t="shared" si="28"/>
        <v>#DIV/0!</v>
      </c>
      <c r="G148" s="15" t="e">
        <f t="shared" si="28"/>
        <v>#DIV/0!</v>
      </c>
      <c r="H148" s="15" t="e">
        <f t="shared" si="28"/>
        <v>#DIV/0!</v>
      </c>
      <c r="I148" s="15" t="e">
        <f t="shared" si="28"/>
        <v>#DIV/0!</v>
      </c>
      <c r="J148" s="15" t="e">
        <f t="shared" si="28"/>
        <v>#DIV/0!</v>
      </c>
      <c r="K148" s="15" t="s">
        <v>121</v>
      </c>
      <c r="L148" s="15" t="e">
        <f t="shared" si="28"/>
        <v>#DIV/0!</v>
      </c>
      <c r="M148" s="15" t="e">
        <f t="shared" si="28"/>
        <v>#DIV/0!</v>
      </c>
      <c r="N148" s="15" t="e">
        <f t="shared" si="28"/>
        <v>#DIV/0!</v>
      </c>
      <c r="O148" s="15" t="e">
        <f t="shared" si="28"/>
        <v>#DIV/0!</v>
      </c>
      <c r="P148" s="15" t="e">
        <f t="shared" si="28"/>
        <v>#DIV/0!</v>
      </c>
      <c r="Q148" s="15" t="e">
        <f t="shared" si="28"/>
        <v>#DIV/0!</v>
      </c>
      <c r="R148" s="15"/>
      <c r="S148" s="15" t="e">
        <f t="shared" si="28"/>
        <v>#DIV/0!</v>
      </c>
      <c r="T148" s="15" t="e">
        <f t="shared" si="28"/>
        <v>#DIV/0!</v>
      </c>
      <c r="U148" s="15" t="e">
        <f t="shared" si="28"/>
        <v>#DIV/0!</v>
      </c>
      <c r="V148" s="15" t="e">
        <f t="shared" si="28"/>
        <v>#DIV/0!</v>
      </c>
      <c r="W148" s="15" t="e">
        <f t="shared" si="28"/>
        <v>#DIV/0!</v>
      </c>
      <c r="X148" s="15"/>
      <c r="Y148" s="15" t="e">
        <f t="shared" si="28"/>
        <v>#DIV/0!</v>
      </c>
      <c r="Z148" s="15" t="e">
        <f t="shared" si="28"/>
        <v>#DIV/0!</v>
      </c>
      <c r="AA148" s="15" t="e">
        <f t="shared" si="28"/>
        <v>#DIV/0!</v>
      </c>
    </row>
    <row r="149" spans="1:27" s="45" customFormat="1" ht="45" customHeight="1" hidden="1" outlineLevel="1">
      <c r="A149" s="40" t="s">
        <v>119</v>
      </c>
      <c r="B149" s="10"/>
      <c r="C149" s="22">
        <f>SUM(E149:AA149)</f>
        <v>0</v>
      </c>
      <c r="D149" s="15" t="e">
        <f>C149/B149</f>
        <v>#DIV/0!</v>
      </c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</row>
    <row r="150" spans="1:27" s="41" customFormat="1" ht="45" customHeight="1" hidden="1" outlineLevel="1">
      <c r="A150" s="12" t="s">
        <v>40</v>
      </c>
      <c r="B150" s="10"/>
      <c r="C150" s="22"/>
      <c r="D150" s="15" t="e">
        <f>C150/B150</f>
        <v>#DIV/0!</v>
      </c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</row>
    <row r="151" spans="1:27" s="41" customFormat="1" ht="45" customHeight="1" hidden="1" outlineLevel="1">
      <c r="A151" s="12" t="s">
        <v>44</v>
      </c>
      <c r="B151" s="10"/>
      <c r="C151" s="22">
        <f>C149*0.3</f>
        <v>0</v>
      </c>
      <c r="D151" s="15" t="e">
        <f>C151/B151</f>
        <v>#DIV/0!</v>
      </c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</row>
    <row r="152" spans="1:27" s="45" customFormat="1" ht="45" customHeight="1" hidden="1">
      <c r="A152" s="40" t="s">
        <v>116</v>
      </c>
      <c r="B152" s="15" t="e">
        <f>B149/B150</f>
        <v>#DIV/0!</v>
      </c>
      <c r="C152" s="15" t="e">
        <f>C149/C150</f>
        <v>#DIV/0!</v>
      </c>
      <c r="D152" s="15" t="e">
        <f aca="true" t="shared" si="29" ref="D152:AA152">D149/D150</f>
        <v>#DIV/0!</v>
      </c>
      <c r="E152" s="15" t="e">
        <f t="shared" si="29"/>
        <v>#DIV/0!</v>
      </c>
      <c r="F152" s="15" t="e">
        <f t="shared" si="29"/>
        <v>#DIV/0!</v>
      </c>
      <c r="G152" s="15" t="e">
        <f t="shared" si="29"/>
        <v>#DIV/0!</v>
      </c>
      <c r="H152" s="15" t="e">
        <f t="shared" si="29"/>
        <v>#DIV/0!</v>
      </c>
      <c r="I152" s="15" t="e">
        <f t="shared" si="29"/>
        <v>#DIV/0!</v>
      </c>
      <c r="J152" s="15" t="e">
        <f t="shared" si="29"/>
        <v>#DIV/0!</v>
      </c>
      <c r="K152" s="15" t="e">
        <f t="shared" si="29"/>
        <v>#DIV/0!</v>
      </c>
      <c r="L152" s="15" t="e">
        <f t="shared" si="29"/>
        <v>#DIV/0!</v>
      </c>
      <c r="M152" s="15" t="e">
        <f t="shared" si="29"/>
        <v>#DIV/0!</v>
      </c>
      <c r="N152" s="15" t="e">
        <f t="shared" si="29"/>
        <v>#DIV/0!</v>
      </c>
      <c r="O152" s="15" t="e">
        <f t="shared" si="29"/>
        <v>#DIV/0!</v>
      </c>
      <c r="P152" s="15" t="e">
        <f t="shared" si="29"/>
        <v>#DIV/0!</v>
      </c>
      <c r="Q152" s="15" t="e">
        <f t="shared" si="29"/>
        <v>#DIV/0!</v>
      </c>
      <c r="R152" s="15"/>
      <c r="S152" s="15" t="e">
        <f t="shared" si="29"/>
        <v>#DIV/0!</v>
      </c>
      <c r="T152" s="15" t="e">
        <f t="shared" si="29"/>
        <v>#DIV/0!</v>
      </c>
      <c r="U152" s="15" t="e">
        <f t="shared" si="29"/>
        <v>#DIV/0!</v>
      </c>
      <c r="V152" s="15" t="e">
        <f t="shared" si="29"/>
        <v>#DIV/0!</v>
      </c>
      <c r="W152" s="15" t="e">
        <f t="shared" si="29"/>
        <v>#DIV/0!</v>
      </c>
      <c r="X152" s="15"/>
      <c r="Y152" s="15" t="e">
        <f t="shared" si="29"/>
        <v>#DIV/0!</v>
      </c>
      <c r="Z152" s="15" t="e">
        <f t="shared" si="29"/>
        <v>#DIV/0!</v>
      </c>
      <c r="AA152" s="15" t="e">
        <f t="shared" si="29"/>
        <v>#DIV/0!</v>
      </c>
    </row>
    <row r="153" spans="1:27" s="45" customFormat="1" ht="45" customHeight="1" hidden="1" outlineLevel="1">
      <c r="A153" s="40" t="s">
        <v>120</v>
      </c>
      <c r="B153" s="10"/>
      <c r="C153" s="22"/>
      <c r="D153" s="15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</row>
    <row r="154" spans="1:27" s="45" customFormat="1" ht="45" customHeight="1" hidden="1" outlineLevel="1">
      <c r="A154" s="12" t="s">
        <v>130</v>
      </c>
      <c r="B154" s="10"/>
      <c r="C154" s="22"/>
      <c r="D154" s="15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</row>
    <row r="155" spans="1:27" s="41" customFormat="1" ht="45" customHeight="1" hidden="1" outlineLevel="1">
      <c r="A155" s="12" t="s">
        <v>41</v>
      </c>
      <c r="B155" s="10"/>
      <c r="C155" s="22"/>
      <c r="D155" s="15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</row>
    <row r="156" spans="1:27" s="41" customFormat="1" ht="45" customHeight="1" hidden="1" outlineLevel="1">
      <c r="A156" s="12" t="s">
        <v>45</v>
      </c>
      <c r="B156" s="10"/>
      <c r="C156" s="22"/>
      <c r="D156" s="15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</row>
    <row r="157" spans="1:27" s="41" customFormat="1" ht="45" customHeight="1" hidden="1" outlineLevel="1">
      <c r="A157" s="12" t="s">
        <v>129</v>
      </c>
      <c r="B157" s="10"/>
      <c r="C157" s="22"/>
      <c r="D157" s="15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</row>
    <row r="158" spans="1:27" s="45" customFormat="1" ht="45" customHeight="1" hidden="1">
      <c r="A158" s="40" t="s">
        <v>117</v>
      </c>
      <c r="B158" s="15" t="e">
        <f>B153/B155</f>
        <v>#DIV/0!</v>
      </c>
      <c r="C158" s="15" t="e">
        <f>C153/C155</f>
        <v>#DIV/0!</v>
      </c>
      <c r="D158" s="15" t="e">
        <f aca="true" t="shared" si="30" ref="D158:AA158">D153/D155</f>
        <v>#DIV/0!</v>
      </c>
      <c r="E158" s="15" t="e">
        <f t="shared" si="30"/>
        <v>#DIV/0!</v>
      </c>
      <c r="F158" s="15" t="e">
        <f t="shared" si="30"/>
        <v>#DIV/0!</v>
      </c>
      <c r="G158" s="15" t="e">
        <f t="shared" si="30"/>
        <v>#DIV/0!</v>
      </c>
      <c r="H158" s="15" t="e">
        <f t="shared" si="30"/>
        <v>#DIV/0!</v>
      </c>
      <c r="I158" s="15" t="e">
        <f t="shared" si="30"/>
        <v>#DIV/0!</v>
      </c>
      <c r="J158" s="15" t="e">
        <f t="shared" si="30"/>
        <v>#DIV/0!</v>
      </c>
      <c r="K158" s="15" t="e">
        <f t="shared" si="30"/>
        <v>#DIV/0!</v>
      </c>
      <c r="L158" s="15" t="e">
        <f t="shared" si="30"/>
        <v>#DIV/0!</v>
      </c>
      <c r="M158" s="15" t="e">
        <f t="shared" si="30"/>
        <v>#DIV/0!</v>
      </c>
      <c r="N158" s="15" t="e">
        <f t="shared" si="30"/>
        <v>#DIV/0!</v>
      </c>
      <c r="O158" s="15" t="e">
        <f t="shared" si="30"/>
        <v>#DIV/0!</v>
      </c>
      <c r="P158" s="15" t="e">
        <f t="shared" si="30"/>
        <v>#DIV/0!</v>
      </c>
      <c r="Q158" s="15" t="e">
        <f t="shared" si="30"/>
        <v>#DIV/0!</v>
      </c>
      <c r="R158" s="15"/>
      <c r="S158" s="15" t="e">
        <f t="shared" si="30"/>
        <v>#DIV/0!</v>
      </c>
      <c r="T158" s="15" t="e">
        <f t="shared" si="30"/>
        <v>#DIV/0!</v>
      </c>
      <c r="U158" s="15" t="e">
        <f t="shared" si="30"/>
        <v>#DIV/0!</v>
      </c>
      <c r="V158" s="15" t="e">
        <f t="shared" si="30"/>
        <v>#DIV/0!</v>
      </c>
      <c r="W158" s="15" t="e">
        <f t="shared" si="30"/>
        <v>#DIV/0!</v>
      </c>
      <c r="X158" s="15"/>
      <c r="Y158" s="15" t="e">
        <f t="shared" si="30"/>
        <v>#DIV/0!</v>
      </c>
      <c r="Z158" s="15" t="e">
        <f t="shared" si="30"/>
        <v>#DIV/0!</v>
      </c>
      <c r="AA158" s="15" t="e">
        <f t="shared" si="30"/>
        <v>#DIV/0!</v>
      </c>
    </row>
    <row r="159" spans="1:27" s="41" customFormat="1" ht="45" customHeight="1" hidden="1">
      <c r="A159" s="40" t="s">
        <v>37</v>
      </c>
      <c r="B159" s="22"/>
      <c r="C159" s="22">
        <f>SUM(E159:AA159)</f>
        <v>0</v>
      </c>
      <c r="D159" s="15" t="e">
        <f>C159/B159</f>
        <v>#DIV/0!</v>
      </c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</row>
    <row r="160" spans="1:27" s="41" customFormat="1" ht="45" customHeight="1" hidden="1">
      <c r="A160" s="12" t="s">
        <v>45</v>
      </c>
      <c r="B160" s="22"/>
      <c r="C160" s="22">
        <f aca="true" t="shared" si="31" ref="C160:C167">SUM(E160:AA160)</f>
        <v>0</v>
      </c>
      <c r="D160" s="15" t="e">
        <f>C160/B160</f>
        <v>#DIV/0!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1:27" s="41" customFormat="1" ht="45" customHeight="1" hidden="1">
      <c r="A161" s="8" t="s">
        <v>113</v>
      </c>
      <c r="B161" s="22"/>
      <c r="C161" s="22">
        <f t="shared" si="31"/>
        <v>0</v>
      </c>
      <c r="D161" s="15" t="e">
        <f>C161/B161</f>
        <v>#DIV/0!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</row>
    <row r="162" spans="1:27" s="41" customFormat="1" ht="45" customHeight="1" hidden="1">
      <c r="A162" s="8" t="s">
        <v>124</v>
      </c>
      <c r="B162" s="22"/>
      <c r="C162" s="22">
        <f t="shared" si="31"/>
        <v>0</v>
      </c>
      <c r="D162" s="15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49"/>
      <c r="W162" s="37"/>
      <c r="X162" s="37"/>
      <c r="Y162" s="37"/>
      <c r="Z162" s="37"/>
      <c r="AA162" s="37"/>
    </row>
    <row r="163" spans="1:27" s="41" customFormat="1" ht="45" customHeight="1" hidden="1">
      <c r="A163" s="12" t="s">
        <v>130</v>
      </c>
      <c r="B163" s="22"/>
      <c r="C163" s="22">
        <f t="shared" si="31"/>
        <v>0</v>
      </c>
      <c r="D163" s="15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49"/>
      <c r="W163" s="37"/>
      <c r="X163" s="37"/>
      <c r="Y163" s="37"/>
      <c r="Z163" s="37"/>
      <c r="AA163" s="37"/>
    </row>
    <row r="164" spans="1:27" s="41" customFormat="1" ht="45" customHeight="1" hidden="1">
      <c r="A164" s="8" t="s">
        <v>115</v>
      </c>
      <c r="B164" s="22"/>
      <c r="C164" s="22">
        <f t="shared" si="31"/>
        <v>0</v>
      </c>
      <c r="D164" s="22" t="e">
        <f>(D146+D151+D156)*10</f>
        <v>#DIV/0!</v>
      </c>
      <c r="E164" s="22">
        <f>(E146+E151+E156)*10+E159*0.7*10+E162*0.2*10</f>
        <v>0</v>
      </c>
      <c r="F164" s="22">
        <f aca="true" t="shared" si="32" ref="F164:AA164">(F146+F151+F156)*10+F159*0.7*10+F162*0.2*10</f>
        <v>0</v>
      </c>
      <c r="G164" s="22">
        <f t="shared" si="32"/>
        <v>0</v>
      </c>
      <c r="H164" s="22">
        <f t="shared" si="32"/>
        <v>0</v>
      </c>
      <c r="I164" s="22">
        <f t="shared" si="32"/>
        <v>0</v>
      </c>
      <c r="J164" s="22">
        <f t="shared" si="32"/>
        <v>0</v>
      </c>
      <c r="K164" s="22">
        <f t="shared" si="32"/>
        <v>0</v>
      </c>
      <c r="L164" s="22">
        <f t="shared" si="32"/>
        <v>0</v>
      </c>
      <c r="M164" s="22">
        <f t="shared" si="32"/>
        <v>0</v>
      </c>
      <c r="N164" s="22">
        <f t="shared" si="32"/>
        <v>0</v>
      </c>
      <c r="O164" s="22">
        <f t="shared" si="32"/>
        <v>0</v>
      </c>
      <c r="P164" s="22">
        <f t="shared" si="32"/>
        <v>0</v>
      </c>
      <c r="Q164" s="22">
        <f t="shared" si="32"/>
        <v>0</v>
      </c>
      <c r="R164" s="22"/>
      <c r="S164" s="22">
        <f t="shared" si="32"/>
        <v>0</v>
      </c>
      <c r="T164" s="22">
        <f t="shared" si="32"/>
        <v>0</v>
      </c>
      <c r="U164" s="22">
        <f t="shared" si="32"/>
        <v>0</v>
      </c>
      <c r="V164" s="22">
        <f t="shared" si="32"/>
        <v>0</v>
      </c>
      <c r="W164" s="22">
        <f t="shared" si="32"/>
        <v>0</v>
      </c>
      <c r="X164" s="22"/>
      <c r="Y164" s="22">
        <f t="shared" si="32"/>
        <v>0</v>
      </c>
      <c r="Z164" s="22">
        <f t="shared" si="32"/>
        <v>0</v>
      </c>
      <c r="AA164" s="22">
        <f t="shared" si="32"/>
        <v>0</v>
      </c>
    </row>
    <row r="165" spans="1:27" s="41" customFormat="1" ht="45" customHeight="1" hidden="1">
      <c r="A165" s="8" t="s">
        <v>80</v>
      </c>
      <c r="B165" s="22"/>
      <c r="C165" s="22" t="e">
        <f t="shared" si="31"/>
        <v>#DIV/0!</v>
      </c>
      <c r="D165" s="15" t="e">
        <f>C165/B165</f>
        <v>#DIV/0!</v>
      </c>
      <c r="E165" s="34" t="e">
        <f>E164/E161</f>
        <v>#DIV/0!</v>
      </c>
      <c r="F165" s="34" t="e">
        <f aca="true" t="shared" si="33" ref="F165:AA165">F164/F161</f>
        <v>#DIV/0!</v>
      </c>
      <c r="G165" s="34" t="e">
        <f t="shared" si="33"/>
        <v>#DIV/0!</v>
      </c>
      <c r="H165" s="34" t="e">
        <f t="shared" si="33"/>
        <v>#DIV/0!</v>
      </c>
      <c r="I165" s="34" t="e">
        <f t="shared" si="33"/>
        <v>#DIV/0!</v>
      </c>
      <c r="J165" s="34" t="e">
        <f t="shared" si="33"/>
        <v>#DIV/0!</v>
      </c>
      <c r="K165" s="34" t="e">
        <f t="shared" si="33"/>
        <v>#DIV/0!</v>
      </c>
      <c r="L165" s="34" t="e">
        <f t="shared" si="33"/>
        <v>#DIV/0!</v>
      </c>
      <c r="M165" s="34" t="e">
        <f t="shared" si="33"/>
        <v>#DIV/0!</v>
      </c>
      <c r="N165" s="34" t="e">
        <f t="shared" si="33"/>
        <v>#DIV/0!</v>
      </c>
      <c r="O165" s="34" t="e">
        <f t="shared" si="33"/>
        <v>#DIV/0!</v>
      </c>
      <c r="P165" s="34" t="e">
        <f t="shared" si="33"/>
        <v>#DIV/0!</v>
      </c>
      <c r="Q165" s="34" t="e">
        <f t="shared" si="33"/>
        <v>#DIV/0!</v>
      </c>
      <c r="R165" s="34"/>
      <c r="S165" s="34" t="e">
        <f t="shared" si="33"/>
        <v>#DIV/0!</v>
      </c>
      <c r="T165" s="34" t="e">
        <f t="shared" si="33"/>
        <v>#DIV/0!</v>
      </c>
      <c r="U165" s="34" t="e">
        <f t="shared" si="33"/>
        <v>#DIV/0!</v>
      </c>
      <c r="V165" s="34" t="e">
        <f t="shared" si="33"/>
        <v>#DIV/0!</v>
      </c>
      <c r="W165" s="34" t="e">
        <f t="shared" si="33"/>
        <v>#DIV/0!</v>
      </c>
      <c r="X165" s="34"/>
      <c r="Y165" s="34" t="e">
        <f t="shared" si="33"/>
        <v>#DIV/0!</v>
      </c>
      <c r="Z165" s="34" t="e">
        <f t="shared" si="33"/>
        <v>#DIV/0!</v>
      </c>
      <c r="AA165" s="34" t="e">
        <f t="shared" si="33"/>
        <v>#DIV/0!</v>
      </c>
    </row>
    <row r="166" spans="1:27" s="41" customFormat="1" ht="45" customHeight="1" hidden="1">
      <c r="A166" s="12" t="s">
        <v>129</v>
      </c>
      <c r="B166" s="13"/>
      <c r="C166" s="22">
        <f>SUM(E166:AA166)</f>
        <v>0</v>
      </c>
      <c r="D166" s="21"/>
      <c r="E166" s="50">
        <f aca="true" t="shared" si="34" ref="E166:AA166">E147+E163*0.2*10+E157</f>
        <v>0</v>
      </c>
      <c r="F166" s="50">
        <f t="shared" si="34"/>
        <v>0</v>
      </c>
      <c r="G166" s="50">
        <f t="shared" si="34"/>
        <v>0</v>
      </c>
      <c r="H166" s="50">
        <f t="shared" si="34"/>
        <v>0</v>
      </c>
      <c r="I166" s="50">
        <f t="shared" si="34"/>
        <v>0</v>
      </c>
      <c r="J166" s="50">
        <f t="shared" si="34"/>
        <v>0</v>
      </c>
      <c r="K166" s="50">
        <f t="shared" si="34"/>
        <v>0</v>
      </c>
      <c r="L166" s="50">
        <f t="shared" si="34"/>
        <v>0</v>
      </c>
      <c r="M166" s="50">
        <f t="shared" si="34"/>
        <v>0</v>
      </c>
      <c r="N166" s="50">
        <f t="shared" si="34"/>
        <v>0</v>
      </c>
      <c r="O166" s="50">
        <f t="shared" si="34"/>
        <v>0</v>
      </c>
      <c r="P166" s="50">
        <f t="shared" si="34"/>
        <v>0</v>
      </c>
      <c r="Q166" s="50">
        <f t="shared" si="34"/>
        <v>0</v>
      </c>
      <c r="R166" s="50"/>
      <c r="S166" s="50">
        <f t="shared" si="34"/>
        <v>0</v>
      </c>
      <c r="T166" s="50">
        <f t="shared" si="34"/>
        <v>0</v>
      </c>
      <c r="U166" s="50">
        <f t="shared" si="34"/>
        <v>0</v>
      </c>
      <c r="V166" s="50">
        <f t="shared" si="34"/>
        <v>0</v>
      </c>
      <c r="W166" s="50">
        <f t="shared" si="34"/>
        <v>0</v>
      </c>
      <c r="X166" s="50"/>
      <c r="Y166" s="50">
        <f t="shared" si="34"/>
        <v>0</v>
      </c>
      <c r="Z166" s="50">
        <f t="shared" si="34"/>
        <v>0</v>
      </c>
      <c r="AA166" s="50">
        <f t="shared" si="34"/>
        <v>0</v>
      </c>
    </row>
    <row r="167" spans="1:27" s="41" customFormat="1" ht="45" customHeight="1" hidden="1">
      <c r="A167" s="12" t="s">
        <v>131</v>
      </c>
      <c r="B167" s="16"/>
      <c r="C167" s="22">
        <f t="shared" si="31"/>
        <v>0</v>
      </c>
      <c r="D167" s="34" t="e">
        <f>C167/B167</f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</row>
    <row r="168" spans="1:27" s="41" customFormat="1" ht="45" customHeight="1" hidden="1">
      <c r="A168" s="40" t="s">
        <v>114</v>
      </c>
      <c r="B168" s="25"/>
      <c r="C168" s="25"/>
      <c r="D168" s="25" t="e">
        <f>D164/#REF!</f>
        <v>#DIV/0!</v>
      </c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</row>
    <row r="169" spans="1:4" ht="45" customHeight="1">
      <c r="A169" s="46"/>
      <c r="B169" s="9"/>
      <c r="C169" s="9"/>
      <c r="D169" s="9"/>
    </row>
    <row r="170" spans="1:13" ht="24" customHeight="1">
      <c r="A170" s="151"/>
      <c r="B170" s="151"/>
      <c r="C170" s="151"/>
      <c r="D170" s="151"/>
      <c r="E170" s="151"/>
      <c r="G170" s="150"/>
      <c r="H170" s="150"/>
      <c r="I170" s="150"/>
      <c r="J170" s="150"/>
      <c r="K170" s="150"/>
      <c r="L170" s="150"/>
      <c r="M170" s="150"/>
    </row>
    <row r="171" spans="1:4" ht="42.75" customHeight="1">
      <c r="A171" s="46"/>
      <c r="B171" s="9"/>
      <c r="C171" s="9"/>
      <c r="D171" s="9"/>
    </row>
    <row r="172" spans="1:4" ht="42.75" customHeight="1">
      <c r="A172" s="46"/>
      <c r="B172" s="9"/>
      <c r="C172" s="9"/>
      <c r="D172" s="9"/>
    </row>
    <row r="173" spans="1:4" ht="42.75" customHeight="1">
      <c r="A173" s="46"/>
      <c r="B173" s="9"/>
      <c r="C173" s="9"/>
      <c r="D173" s="9"/>
    </row>
    <row r="174" spans="1:4" ht="42.75" customHeight="1">
      <c r="A174" s="46"/>
      <c r="B174" s="9"/>
      <c r="C174" s="9"/>
      <c r="D174" s="9"/>
    </row>
    <row r="175" spans="1:4" ht="42.75" customHeight="1">
      <c r="A175" s="46"/>
      <c r="B175" s="9"/>
      <c r="C175" s="9"/>
      <c r="D175" s="9"/>
    </row>
    <row r="176" spans="1:4" ht="42.75" customHeight="1">
      <c r="A176" s="46"/>
      <c r="B176" s="9"/>
      <c r="C176" s="9"/>
      <c r="D176" s="9"/>
    </row>
    <row r="177" spans="1:4" ht="42.75" customHeight="1">
      <c r="A177" s="46"/>
      <c r="B177" s="9"/>
      <c r="C177" s="9"/>
      <c r="D177" s="9"/>
    </row>
    <row r="178" spans="1:4" ht="42.75" customHeight="1">
      <c r="A178" s="46"/>
      <c r="B178" s="9"/>
      <c r="C178" s="9"/>
      <c r="D178" s="9"/>
    </row>
    <row r="179" spans="1:4" ht="42.75" customHeight="1">
      <c r="A179" s="46"/>
      <c r="B179" s="9"/>
      <c r="C179" s="9"/>
      <c r="D179" s="9"/>
    </row>
    <row r="180" spans="1:4" ht="42.75" customHeight="1">
      <c r="A180" s="46"/>
      <c r="B180" s="9"/>
      <c r="C180" s="9"/>
      <c r="D180" s="9"/>
    </row>
    <row r="181" spans="1:4" ht="42.75" customHeight="1">
      <c r="A181" s="46"/>
      <c r="B181" s="9"/>
      <c r="C181" s="9"/>
      <c r="D181" s="9"/>
    </row>
    <row r="182" spans="1:4" ht="42.75" customHeight="1">
      <c r="A182" s="46"/>
      <c r="B182" s="9"/>
      <c r="C182" s="9"/>
      <c r="D182" s="9"/>
    </row>
    <row r="183" spans="1:4" ht="42.75" customHeight="1">
      <c r="A183" s="46"/>
      <c r="B183" s="9"/>
      <c r="C183" s="9"/>
      <c r="D183" s="9"/>
    </row>
    <row r="184" spans="1:4" ht="42.75" customHeight="1">
      <c r="A184" s="46"/>
      <c r="B184" s="9"/>
      <c r="C184" s="9"/>
      <c r="D184" s="9"/>
    </row>
    <row r="185" spans="1:4" ht="42.75" customHeight="1">
      <c r="A185" s="46"/>
      <c r="B185" s="9"/>
      <c r="C185" s="9"/>
      <c r="D185" s="9"/>
    </row>
    <row r="186" spans="1:4" ht="42.75" customHeight="1">
      <c r="A186" s="46"/>
      <c r="B186" s="9"/>
      <c r="C186" s="9"/>
      <c r="D186" s="9"/>
    </row>
    <row r="187" spans="1:4" ht="16.5">
      <c r="A187" s="46"/>
      <c r="B187" s="9"/>
      <c r="C187" s="9"/>
      <c r="D187" s="9"/>
    </row>
    <row r="188" spans="1:4" ht="16.5">
      <c r="A188" s="46"/>
      <c r="B188" s="9"/>
      <c r="C188" s="9"/>
      <c r="D188" s="9"/>
    </row>
    <row r="189" spans="1:4" ht="16.5">
      <c r="A189" s="46"/>
      <c r="B189" s="9"/>
      <c r="C189" s="9"/>
      <c r="D189" s="9"/>
    </row>
    <row r="190" spans="1:4" ht="16.5">
      <c r="A190" s="46"/>
      <c r="B190" s="9"/>
      <c r="C190" s="9"/>
      <c r="D190" s="9"/>
    </row>
    <row r="191" spans="1:4" ht="16.5">
      <c r="A191" s="46"/>
      <c r="B191" s="9"/>
      <c r="C191" s="9"/>
      <c r="D191" s="9"/>
    </row>
    <row r="192" spans="1:4" ht="16.5">
      <c r="A192" s="46"/>
      <c r="B192" s="9"/>
      <c r="C192" s="9"/>
      <c r="D192" s="9"/>
    </row>
    <row r="193" spans="1:4" ht="16.5">
      <c r="A193" s="46"/>
      <c r="B193" s="9"/>
      <c r="C193" s="9"/>
      <c r="D193" s="9"/>
    </row>
    <row r="194" spans="1:4" ht="16.5">
      <c r="A194" s="46"/>
      <c r="B194" s="9"/>
      <c r="C194" s="9"/>
      <c r="D194" s="9"/>
    </row>
    <row r="195" spans="1:4" ht="16.5">
      <c r="A195" s="46"/>
      <c r="B195" s="9"/>
      <c r="C195" s="9"/>
      <c r="D195" s="9"/>
    </row>
  </sheetData>
  <sheetProtection/>
  <mergeCells count="8">
    <mergeCell ref="G170:M170"/>
    <mergeCell ref="A170:E170"/>
    <mergeCell ref="A2:AB2"/>
    <mergeCell ref="E4:AB4"/>
    <mergeCell ref="A4:A5"/>
    <mergeCell ref="B4:B5"/>
    <mergeCell ref="C4:C5"/>
    <mergeCell ref="D4:D5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agro</cp:lastModifiedBy>
  <cp:lastPrinted>2012-05-10T06:09:50Z</cp:lastPrinted>
  <dcterms:created xsi:type="dcterms:W3CDTF">2001-05-07T11:51:26Z</dcterms:created>
  <dcterms:modified xsi:type="dcterms:W3CDTF">2012-05-12T06:32:58Z</dcterms:modified>
  <cp:category/>
  <cp:version/>
  <cp:contentType/>
  <cp:contentStatus/>
</cp:coreProperties>
</file>